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1"/>
  </bookViews>
  <sheets>
    <sheet name="CHAM CONG" sheetId="1" r:id="rId1"/>
    <sheet name="HUONG DAN" sheetId="2" r:id="rId2"/>
  </sheets>
  <definedNames>
    <definedName name="_xlnm.Print_Titles" localSheetId="0">'CHAM CONG'!$13:$14</definedName>
  </definedNames>
  <calcPr fullCalcOnLoad="1"/>
</workbook>
</file>

<file path=xl/sharedStrings.xml><?xml version="1.0" encoding="utf-8"?>
<sst xmlns="http://schemas.openxmlformats.org/spreadsheetml/2006/main" count="256" uniqueCount="103">
  <si>
    <t>Tháng</t>
  </si>
  <si>
    <t>Năm</t>
  </si>
  <si>
    <t>Stt</t>
  </si>
  <si>
    <t>Họ và tên</t>
  </si>
  <si>
    <t>Ghi chú</t>
  </si>
  <si>
    <t>Chức vụ</t>
  </si>
  <si>
    <t>Đi làm cả ngày</t>
  </si>
  <si>
    <t>+</t>
  </si>
  <si>
    <t>-</t>
  </si>
  <si>
    <t>Đi công tác</t>
  </si>
  <si>
    <t>H</t>
  </si>
  <si>
    <t>Tham gia Hội nghị, Hội thảo,…</t>
  </si>
  <si>
    <t>Khác</t>
  </si>
  <si>
    <t>BD</t>
  </si>
  <si>
    <t>Đi học dài hạn (cao học, nghiên cứu sinh,..)</t>
  </si>
  <si>
    <t>Nghỉ Lễ, tết</t>
  </si>
  <si>
    <t>Nghỉ hè</t>
  </si>
  <si>
    <t>Phép cưới</t>
  </si>
  <si>
    <t>Phép tang chế</t>
  </si>
  <si>
    <t>Phép nghỉ bù</t>
  </si>
  <si>
    <t>Nghỉ con ốm</t>
  </si>
  <si>
    <t>Nghỉ khám thai theo quy định</t>
  </si>
  <si>
    <t>Nghỉ thai sản</t>
  </si>
  <si>
    <t>NL</t>
  </si>
  <si>
    <t>NH</t>
  </si>
  <si>
    <t>Pc</t>
  </si>
  <si>
    <t>PTc</t>
  </si>
  <si>
    <t>Nb</t>
  </si>
  <si>
    <t>Ro</t>
  </si>
  <si>
    <t>Ô</t>
  </si>
  <si>
    <t>Cô</t>
  </si>
  <si>
    <t>Kt</t>
  </si>
  <si>
    <t>Tn</t>
  </si>
  <si>
    <t>Ds</t>
  </si>
  <si>
    <t>Tổng số công tính lương</t>
  </si>
  <si>
    <t>Nội dung</t>
  </si>
  <si>
    <t>Ký hiệu</t>
  </si>
  <si>
    <t>(1)</t>
  </si>
  <si>
    <t>Đơn vị hoặc cá nhân ngoài trường hợp được cử đi công tác theo Quyết định của Nhà trường, khi có phát sinh việc chuyên môn của đơn vị cần liên hệ công tác ngoài phải báo Lịch công tác về Phòng Tổ chức Nhân sự theo quy định</t>
  </si>
  <si>
    <t>H/-</t>
  </si>
  <si>
    <t>Cá nhân phải có hồ sơ xin đi học và được chấm công các ngày đi học theo quy định</t>
  </si>
  <si>
    <t>(2)</t>
  </si>
  <si>
    <t>Có chứng từ nộp kèm theo quy định</t>
  </si>
  <si>
    <t>(3)</t>
  </si>
  <si>
    <t>(4)</t>
  </si>
  <si>
    <t>Cá nhân phải có giấy tờ cho nghỉ của bệnh viện theo quy định (Giấy chứng nhận nghỉ việc hưởng chế độ bảo hiểm, Giấy ra viện,…) Lưu ý về thời gian chứng từ phải phù hợp với Đơn xin phép nghỉ</t>
  </si>
  <si>
    <t>(5)</t>
  </si>
  <si>
    <t xml:space="preserve">Số công 
nghỉ
không hưởng
lương </t>
  </si>
  <si>
    <t>Số công 
nghỉ
hưởng
BHXH</t>
  </si>
  <si>
    <t>CỘNG HÒA XÃ HỘI CHỦ NGHĨA VIỆT NAM</t>
  </si>
  <si>
    <t>Độc lập - Tự do - Hạnh phúc</t>
  </si>
  <si>
    <t>A</t>
  </si>
  <si>
    <t>B</t>
  </si>
  <si>
    <t>C</t>
  </si>
  <si>
    <t>D</t>
  </si>
  <si>
    <t>- Buổi sáng: Đi học
- Buổi chiều: Đi làm
Nếu ngược lại, điều chỉnh cho phù hợp theo thực tế</t>
  </si>
  <si>
    <t>- Buổi sáng: Đi công tác
- Buổi chiều: Đi làm
Nếu ngược lại, điều chỉnh cho phù hợp theo thực tế</t>
  </si>
  <si>
    <t>(1)
(2)</t>
  </si>
  <si>
    <t>Đơn vị
(Ẩn cột này khi in)</t>
  </si>
  <si>
    <t>Nghỉ tai nạn (Tai nạn lao động phải có hồ sơ giám định theo quy định)</t>
  </si>
  <si>
    <t>Đi làm 01 buổi (nửa ngày)</t>
  </si>
  <si>
    <r>
      <t xml:space="preserve">Tham gia các khóa đào tạo, </t>
    </r>
    <r>
      <rPr>
        <sz val="13"/>
        <color indexed="10"/>
        <rFont val="Times New Roman"/>
        <family val="1"/>
      </rPr>
      <t>bồi dưỡng</t>
    </r>
    <r>
      <rPr>
        <sz val="13"/>
        <color indexed="30"/>
        <rFont val="Times New Roman"/>
        <family val="1"/>
      </rPr>
      <t xml:space="preserve"> </t>
    </r>
    <r>
      <rPr>
        <b/>
        <sz val="13"/>
        <color indexed="10"/>
        <rFont val="Times New Roman"/>
        <family val="1"/>
      </rPr>
      <t>nghiệp vụ</t>
    </r>
    <r>
      <rPr>
        <sz val="13"/>
        <color indexed="30"/>
        <rFont val="Times New Roman"/>
        <family val="1"/>
      </rPr>
      <t xml:space="preserve"> ngắn hạn (Các khóa cấp chứng chỉ, chứng nhận, thời gian tham gia dưới 3 tháng)</t>
    </r>
  </si>
  <si>
    <t>-/H</t>
  </si>
  <si>
    <t>Quý Thầy, Cô vui lòng đọc kỹ phần hướng dẫn ở sheet "HUONG DAN" trước khi nhập các thông tin</t>
  </si>
  <si>
    <t>HƯỚNG DẪN THỰC HIỆN CHẤM CÔNG</t>
  </si>
  <si>
    <t>- Buổi sáng: Đi làm
- Buổi chiều: Đi công tác</t>
  </si>
  <si>
    <t>- Buổi sáng: Đi làm
- Buổi chiều: Đi học
Nếu ngược lại, điều chỉnh cho phù hợp theo thực tế</t>
  </si>
  <si>
    <t>1. Lưu ý chấm công:</t>
  </si>
  <si>
    <t xml:space="preserve">2. Ký hiệu chấm công: </t>
  </si>
  <si>
    <t>Nhập thông tin theo thực tế, Ẩn hàng này khi in, KHÔNG XÓA</t>
  </si>
  <si>
    <t>Trưởng Phòng</t>
  </si>
  <si>
    <t>Nhân viên</t>
  </si>
  <si>
    <t xml:space="preserve">Số công
nghỉ
hưởng lương </t>
  </si>
  <si>
    <t>Nghỉ ốm (bản thân ốm)</t>
  </si>
  <si>
    <t>TS</t>
  </si>
  <si>
    <t>Nghỉ không lương (việc riêng, Không hưởng lương)</t>
  </si>
  <si>
    <t>Nghỉ dưỡng sức phục hồi sức khỏe sau ốm đau, thai sản</t>
  </si>
  <si>
    <t>HN</t>
  </si>
  <si>
    <t>CT</t>
  </si>
  <si>
    <t>-/CT</t>
  </si>
  <si>
    <t>CT/-</t>
  </si>
  <si>
    <t>Ngừng việc (nghỉ việc)</t>
  </si>
  <si>
    <t>Nv</t>
  </si>
  <si>
    <t>(ĐƠN VỊ)</t>
  </si>
  <si>
    <t>Nghỉ dịch</t>
  </si>
  <si>
    <t>ND</t>
  </si>
  <si>
    <t>Theo Thông báo của Nhà trường</t>
  </si>
  <si>
    <t>BẢNG CHẤM CÔNG NGƯỜI QUẢN LÝ, NHÂN VIÊN</t>
  </si>
  <si>
    <t>Số công 
đi làm 
hưởng lương</t>
  </si>
  <si>
    <t>ONL</t>
  </si>
  <si>
    <t>Phép năm (Ngày nghỉ hàng năm)</t>
  </si>
  <si>
    <t>Pn</t>
  </si>
  <si>
    <t>Ct</t>
  </si>
  <si>
    <t>Đồng Nai, ngày      tháng     năm 2023</t>
  </si>
  <si>
    <t>N</t>
  </si>
  <si>
    <t>Nghỉ theo đột xuất theo thông báo của Nhà trường (Cúp điện,….)</t>
  </si>
  <si>
    <t>TRÖÔØNG ÑAÏI HOÏC COÂNG NGHEÄ ÑOÀNG NAI</t>
  </si>
  <si>
    <t>-/N</t>
  </si>
  <si>
    <t>TRƯỞNG ĐƠN VỊ</t>
  </si>
  <si>
    <t>LẬP BẢNG</t>
  </si>
  <si>
    <t>= Số công đi làm chuẩn trong tháng - (3) - (4)</t>
  </si>
  <si>
    <t>Tổng cộng</t>
  </si>
  <si>
    <r>
      <t xml:space="preserve">* Trong bảng chấm công:
- Chỉ nhập thủ công dữ liệu ở hàng 8, hàng 9; cột (A), (B), (C), (D)
- Dữ liệu hàng 8 </t>
    </r>
    <r>
      <rPr>
        <sz val="13"/>
        <color indexed="10"/>
        <rFont val="Times New Roman"/>
        <family val="1"/>
      </rPr>
      <t>"Tháng 12 năm 2023"</t>
    </r>
    <r>
      <rPr>
        <sz val="13"/>
        <color indexed="30"/>
        <rFont val="Times New Roman"/>
        <family val="1"/>
      </rPr>
      <t xml:space="preserve"> đã cài sẵn công thức, quý Thầy, Cô không cần nhập thủ công
- Dữ liệu về ngày trong tháng, thứ trong tuần đã cài sẵn công thức --&gt; Yêu cầu hàng tháng nhập tháng và năm thực tế ở ô dữ liệu được bôi màu vàng
- Dữ liệu cột (1), (2), (3), (4) đã cài đặt sẵn công thức --&gt; Yêu cầu nhập đúng ký hiệu chấm công theo quy định.
</t>
    </r>
    <r>
      <rPr>
        <sz val="13"/>
        <color indexed="53"/>
        <rFont val="Times New Roman"/>
        <family val="1"/>
      </rPr>
      <t>- Ngày công chuẩn tính lương trong tháng theo thực tế tổng số ngày làm việc trong 1 tháng theo quy định, không quy chuẩn về 26 ngày công/ tháng như trước đây nữa (Ví dụ tháng có 27 ngày đi làm theo quy định, thì ngày công chuẩn tính lương là 27; hoặc tháng có 22 ngày đi làm theo quy định thì ngày công chuẩn tính lương là 22). Nội dung này đã có cập nhật công thức tương ứng</t>
    </r>
    <r>
      <rPr>
        <sz val="13"/>
        <color indexed="30"/>
        <rFont val="Times New Roman"/>
        <family val="1"/>
      </rPr>
      <t xml:space="preserve">
* Trường hợp nhân sự mới tiếp nhận, thời gian chưa làm việc merge lại và ghi chú Thử việc từ ngày....; tổng số công tính lương ở cột 5 quý Thầy, Cô vui lòng điều chỉnh công thức trừ thêm số ngày chưa làm việc
* Số liệu giữa cột (5) và tổng cộng cột (1) và (2) phải bằng nhau.
* Cột (D) nhập thông tin trên file mềm, vui lòng ẩn đi khi in ra
* Hàng tháng, các đơn vị chuyển file ký số bảng chấm công cho P.TC-HC (thông qua nhân sự phụ trách công tác tính lương). Phòng TC-HC sẽ chủ động in bcc giấy để tổng hợp chuyển P.TC-KT thanh toán theo quy định
* Trưởng đơn vị chịu trách nhiệm và ký xác nhận bảng chấm công; trừ trường hợp vì lý do bất khả kháng Phó trưởng đơn vị mới được ký thay.
</t>
    </r>
    <r>
      <rPr>
        <sz val="13"/>
        <color indexed="10"/>
        <rFont val="Times New Roman"/>
        <family val="1"/>
      </rPr>
      <t>* Công thức đã thiết lập chỉ hỗ trợ 1 phần để tính (có thể không áp dụng được trong 1 số trường hợp phát sinh khác), các đơn vị lưu ý cũng phải thực hiện rà soát lại 
* Tùy trường hợp quý Thầy, Cô có thể linh hoạt bằng cách thực hiện thủ công trong việc tính công, không bắt buộc phải chạy theo công thức đã cài, chỉ cần đúng quy ước và số công theo quy định.</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</si>
</sst>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háng &quot;mm\ &quot;năm &quot;yyyy"/>
    <numFmt numFmtId="165" formatCode="dd"/>
    <numFmt numFmtId="166" formatCode="0.0"/>
    <numFmt numFmtId="167" formatCode="#\(\)"/>
    <numFmt numFmtId="168" formatCode="#\(\1\)"/>
    <numFmt numFmtId="169" formatCode="[$-409]dddd\,\ mmmm\ d\,\ yyyy"/>
    <numFmt numFmtId="170" formatCode="[$-409]h:mm:ss\ AM/PM"/>
    <numFmt numFmtId="171" formatCode="0.000"/>
    <numFmt numFmtId="172" formatCode="0.0000"/>
    <numFmt numFmtId="173" formatCode="\(0\)"/>
  </numFmts>
  <fonts count="67">
    <font>
      <sz val="11"/>
      <color theme="1"/>
      <name val="Calibri"/>
      <family val="2"/>
    </font>
    <font>
      <sz val="11"/>
      <color indexed="8"/>
      <name val="Calibri"/>
      <family val="2"/>
    </font>
    <font>
      <sz val="10"/>
      <name val="VNI-Helve"/>
      <family val="0"/>
    </font>
    <font>
      <sz val="12"/>
      <name val="HP-Friz"/>
      <family val="2"/>
    </font>
    <font>
      <sz val="13"/>
      <color indexed="30"/>
      <name val="Times New Roman"/>
      <family val="1"/>
    </font>
    <font>
      <b/>
      <sz val="13"/>
      <color indexed="10"/>
      <name val="Times New Roman"/>
      <family val="1"/>
    </font>
    <font>
      <sz val="13"/>
      <color indexed="10"/>
      <name val="Times New Roman"/>
      <family val="1"/>
    </font>
    <font>
      <sz val="13"/>
      <color indexed="53"/>
      <name val="Times New Roman"/>
      <family val="1"/>
    </font>
    <font>
      <sz val="12"/>
      <name val="Times New Roman"/>
      <family val="1"/>
    </font>
    <font>
      <b/>
      <sz val="12"/>
      <name val="Times New Roman"/>
      <family val="1"/>
    </font>
    <font>
      <b/>
      <sz val="13"/>
      <name val="Times New Roman"/>
      <family val="1"/>
    </font>
    <font>
      <i/>
      <sz val="13"/>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3"/>
      <color indexed="30"/>
      <name val="Times New Roman"/>
      <family val="1"/>
    </font>
    <font>
      <b/>
      <u val="single"/>
      <sz val="13"/>
      <color indexed="30"/>
      <name val="Times New Roman"/>
      <family val="1"/>
    </font>
    <font>
      <b/>
      <sz val="13"/>
      <color indexed="30"/>
      <name val="Times New Roman"/>
      <family val="1"/>
    </font>
    <font>
      <b/>
      <sz val="13"/>
      <color indexed="8"/>
      <name val="Times New Roman"/>
      <family val="1"/>
    </font>
    <font>
      <sz val="13"/>
      <color indexed="56"/>
      <name val="Times New Roman"/>
      <family val="1"/>
    </font>
    <font>
      <sz val="13"/>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rgb="FF0070C0"/>
      <name val="Times New Roman"/>
      <family val="1"/>
    </font>
    <font>
      <b/>
      <i/>
      <sz val="13"/>
      <color rgb="FF0070C0"/>
      <name val="Times New Roman"/>
      <family val="1"/>
    </font>
    <font>
      <b/>
      <u val="single"/>
      <sz val="13"/>
      <color rgb="FF0070C0"/>
      <name val="Times New Roman"/>
      <family val="1"/>
    </font>
    <font>
      <b/>
      <sz val="13"/>
      <color rgb="FF0070C0"/>
      <name val="Times New Roman"/>
      <family val="1"/>
    </font>
    <font>
      <b/>
      <sz val="13"/>
      <color theme="1"/>
      <name val="Times New Roman"/>
      <family val="1"/>
    </font>
    <font>
      <sz val="13"/>
      <color rgb="FF002060"/>
      <name val="Times New Roman"/>
      <family val="1"/>
    </font>
    <font>
      <sz val="13"/>
      <color theme="1"/>
      <name val="Times New Roman"/>
      <family val="1"/>
    </font>
    <font>
      <sz val="14"/>
      <color theme="1"/>
      <name val="Times New Roman"/>
      <family val="1"/>
    </font>
    <font>
      <b/>
      <sz val="13"/>
      <color rgb="FFFF0000"/>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3">
    <xf numFmtId="0" fontId="0" fillId="0" borderId="0" xfId="0" applyFont="1" applyAlignment="1">
      <alignment/>
    </xf>
    <xf numFmtId="0" fontId="57" fillId="0" borderId="0" xfId="0" applyFont="1" applyAlignment="1">
      <alignment horizontal="center" vertical="center"/>
    </xf>
    <xf numFmtId="0" fontId="58" fillId="0" borderId="0" xfId="0" applyFont="1" applyAlignment="1">
      <alignment vertical="center"/>
    </xf>
    <xf numFmtId="0" fontId="57" fillId="0" borderId="0" xfId="0" applyFont="1" applyAlignment="1">
      <alignment vertical="center" wrapText="1"/>
    </xf>
    <xf numFmtId="0" fontId="57"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vertical="center" wrapText="1"/>
    </xf>
    <xf numFmtId="0" fontId="60" fillId="0" borderId="0" xfId="0" applyFont="1" applyAlignment="1">
      <alignment horizontal="center" vertical="center"/>
    </xf>
    <xf numFmtId="0" fontId="60" fillId="0" borderId="10" xfId="0" applyFont="1" applyBorder="1" applyAlignment="1">
      <alignment horizontal="center" vertical="center" wrapText="1"/>
    </xf>
    <xf numFmtId="0" fontId="60" fillId="0" borderId="0" xfId="0" applyFont="1" applyAlignment="1">
      <alignment vertical="center"/>
    </xf>
    <xf numFmtId="0" fontId="57" fillId="0" borderId="10" xfId="0" applyFont="1" applyBorder="1" applyAlignment="1" quotePrefix="1">
      <alignment horizontal="center" vertical="center"/>
    </xf>
    <xf numFmtId="0" fontId="57" fillId="0" borderId="10" xfId="0" applyFont="1" applyBorder="1" applyAlignment="1">
      <alignment horizontal="center" vertical="center"/>
    </xf>
    <xf numFmtId="0" fontId="57" fillId="0" borderId="10" xfId="0" applyFont="1" applyBorder="1" applyAlignment="1" quotePrefix="1">
      <alignment horizontal="center" vertical="center" wrapText="1"/>
    </xf>
    <xf numFmtId="0" fontId="57" fillId="0" borderId="11" xfId="0" applyFont="1" applyBorder="1" applyAlignment="1" quotePrefix="1">
      <alignment horizontal="center" vertical="center"/>
    </xf>
    <xf numFmtId="0" fontId="61" fillId="0" borderId="0" xfId="0" applyFont="1" applyAlignment="1">
      <alignment/>
    </xf>
    <xf numFmtId="0" fontId="62" fillId="0" borderId="0" xfId="0" applyFont="1" applyAlignment="1">
      <alignment horizontal="center" vertical="center"/>
    </xf>
    <xf numFmtId="0" fontId="62" fillId="0" borderId="10" xfId="0" applyFont="1" applyBorder="1" applyAlignment="1">
      <alignment horizontal="center" vertical="center"/>
    </xf>
    <xf numFmtId="0" fontId="62" fillId="0" borderId="10" xfId="0" applyFont="1" applyBorder="1" applyAlignment="1" quotePrefix="1">
      <alignment horizontal="center" vertical="center"/>
    </xf>
    <xf numFmtId="0" fontId="62" fillId="0" borderId="0" xfId="0" applyFont="1" applyAlignment="1">
      <alignment vertical="center"/>
    </xf>
    <xf numFmtId="0" fontId="62" fillId="0" borderId="10" xfId="0" applyFont="1" applyBorder="1" applyAlignment="1">
      <alignment horizontal="center" vertical="center"/>
    </xf>
    <xf numFmtId="0" fontId="62" fillId="0" borderId="10" xfId="0" applyFont="1" applyBorder="1" applyAlignment="1">
      <alignment horizontal="center" vertical="center"/>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4"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4" xfId="0" applyFont="1" applyBorder="1" applyAlignment="1">
      <alignment horizontal="left" vertical="center" wrapText="1"/>
    </xf>
    <xf numFmtId="0" fontId="62" fillId="0" borderId="10" xfId="0" applyFont="1" applyBorder="1" applyAlignment="1">
      <alignment horizontal="center" vertical="center"/>
    </xf>
    <xf numFmtId="0" fontId="8" fillId="0" borderId="0" xfId="57" applyFont="1" applyAlignment="1">
      <alignment vertical="center"/>
      <protection/>
    </xf>
    <xf numFmtId="0" fontId="63" fillId="0" borderId="0" xfId="0" applyFont="1" applyAlignment="1">
      <alignment vertical="center"/>
    </xf>
    <xf numFmtId="0" fontId="9" fillId="33" borderId="0" xfId="57" applyFont="1" applyFill="1" applyAlignment="1">
      <alignment vertical="center"/>
      <protection/>
    </xf>
    <xf numFmtId="0" fontId="10" fillId="0" borderId="0" xfId="57" applyFont="1" applyAlignment="1">
      <alignment horizontal="center" vertical="center"/>
      <protection/>
    </xf>
    <xf numFmtId="0" fontId="63" fillId="0" borderId="0" xfId="0" applyFont="1" applyAlignment="1">
      <alignment horizontal="center" vertical="center"/>
    </xf>
    <xf numFmtId="0" fontId="63" fillId="0" borderId="0" xfId="0" applyFont="1" applyAlignment="1">
      <alignment horizontal="left" vertical="center"/>
    </xf>
    <xf numFmtId="0" fontId="63" fillId="0" borderId="0" xfId="0" applyFont="1" applyAlignment="1">
      <alignment vertical="center" wrapText="1"/>
    </xf>
    <xf numFmtId="0" fontId="10" fillId="0" borderId="0" xfId="57" applyFont="1" applyAlignment="1">
      <alignment vertical="center"/>
      <protection/>
    </xf>
    <xf numFmtId="0" fontId="11" fillId="0" borderId="0" xfId="57" applyFont="1" applyAlignment="1">
      <alignment horizontal="center" vertical="center"/>
      <protection/>
    </xf>
    <xf numFmtId="164" fontId="64" fillId="0" borderId="0" xfId="0" applyNumberFormat="1" applyFont="1" applyAlignment="1">
      <alignment horizontal="center" vertical="center"/>
    </xf>
    <xf numFmtId="164" fontId="64" fillId="0" borderId="0" xfId="0" applyNumberFormat="1" applyFont="1" applyAlignment="1">
      <alignment horizontal="left" vertical="center"/>
    </xf>
    <xf numFmtId="164" fontId="64" fillId="0" borderId="0" xfId="0" applyNumberFormat="1" applyFont="1" applyAlignment="1">
      <alignment horizontal="center" vertical="center" wrapText="1"/>
    </xf>
    <xf numFmtId="0" fontId="61" fillId="34" borderId="0" xfId="0" applyFont="1" applyFill="1" applyAlignment="1">
      <alignment horizontal="center" vertical="center"/>
    </xf>
    <xf numFmtId="0" fontId="61" fillId="34" borderId="0" xfId="0" applyFont="1" applyFill="1" applyAlignment="1">
      <alignment vertical="center"/>
    </xf>
    <xf numFmtId="0" fontId="61" fillId="0" borderId="10" xfId="0" applyFont="1" applyBorder="1" applyAlignment="1">
      <alignment horizontal="center" vertical="center" wrapText="1"/>
    </xf>
    <xf numFmtId="165" fontId="61" fillId="0" borderId="10" xfId="0" applyNumberFormat="1" applyFont="1" applyBorder="1" applyAlignment="1">
      <alignment horizontal="center" vertical="center"/>
    </xf>
    <xf numFmtId="16" fontId="61" fillId="0" borderId="10" xfId="0" applyNumberFormat="1" applyFont="1" applyBorder="1" applyAlignment="1">
      <alignment horizontal="center" vertical="center" wrapText="1"/>
    </xf>
    <xf numFmtId="16" fontId="10" fillId="0" borderId="10" xfId="0" applyNumberFormat="1" applyFont="1" applyBorder="1" applyAlignment="1">
      <alignment horizontal="center" vertical="center" wrapText="1"/>
    </xf>
    <xf numFmtId="16" fontId="61" fillId="0" borderId="14" xfId="0" applyNumberFormat="1" applyFont="1" applyBorder="1" applyAlignment="1">
      <alignment horizontal="center" vertical="center" wrapText="1"/>
    </xf>
    <xf numFmtId="0" fontId="61" fillId="0" borderId="0" xfId="0" applyFont="1" applyAlignment="1">
      <alignment horizontal="center" vertical="center"/>
    </xf>
    <xf numFmtId="0" fontId="61" fillId="0" borderId="11" xfId="0" applyFont="1" applyBorder="1" applyAlignment="1">
      <alignment horizontal="center" vertical="center" wrapText="1"/>
    </xf>
    <xf numFmtId="0" fontId="61" fillId="0" borderId="11" xfId="0" applyFont="1" applyBorder="1" applyAlignment="1" quotePrefix="1">
      <alignment horizontal="center" vertical="center" wrapText="1"/>
    </xf>
    <xf numFmtId="16" fontId="61" fillId="0" borderId="10" xfId="0" applyNumberFormat="1" applyFont="1" applyBorder="1" applyAlignment="1">
      <alignment horizontal="center" vertical="center"/>
    </xf>
    <xf numFmtId="173" fontId="61" fillId="0" borderId="10" xfId="0" applyNumberFormat="1" applyFont="1" applyBorder="1" applyAlignment="1" quotePrefix="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left" vertical="center"/>
    </xf>
    <xf numFmtId="0" fontId="63" fillId="0" borderId="10" xfId="0" applyFont="1" applyBorder="1" applyAlignment="1">
      <alignment horizontal="center" vertical="center" wrapText="1"/>
    </xf>
    <xf numFmtId="20" fontId="12" fillId="0" borderId="10" xfId="0" applyNumberFormat="1" applyFont="1" applyBorder="1" applyAlignment="1" quotePrefix="1">
      <alignment horizontal="center" vertical="center"/>
    </xf>
    <xf numFmtId="166" fontId="12" fillId="0" borderId="10" xfId="0" applyNumberFormat="1" applyFont="1" applyBorder="1" applyAlignment="1">
      <alignment horizontal="center" vertical="center"/>
    </xf>
    <xf numFmtId="0" fontId="61" fillId="0" borderId="0" xfId="0" applyFont="1" applyAlignment="1">
      <alignment horizontal="center" vertical="center"/>
    </xf>
    <xf numFmtId="166" fontId="10" fillId="0" borderId="10" xfId="0" applyNumberFormat="1" applyFont="1" applyBorder="1" applyAlignment="1">
      <alignment horizontal="center" vertical="center"/>
    </xf>
    <xf numFmtId="0" fontId="61" fillId="0" borderId="10" xfId="0" applyFont="1" applyBorder="1" applyAlignment="1">
      <alignment horizontal="center" vertical="center"/>
    </xf>
    <xf numFmtId="0" fontId="65" fillId="34" borderId="0" xfId="0" applyFont="1" applyFill="1" applyAlignment="1">
      <alignment horizontal="left" vertical="center" wrapText="1"/>
    </xf>
    <xf numFmtId="0" fontId="61" fillId="34" borderId="0" xfId="0" applyFont="1" applyFill="1" applyAlignment="1">
      <alignment horizontal="right" vertical="center"/>
    </xf>
    <xf numFmtId="0" fontId="61" fillId="0" borderId="0" xfId="0" applyFont="1" applyAlignment="1">
      <alignment horizontal="center" vertical="center"/>
    </xf>
    <xf numFmtId="0" fontId="61" fillId="34" borderId="0" xfId="0" applyFont="1" applyFill="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10" fillId="0" borderId="0" xfId="57" applyFont="1" applyAlignment="1">
      <alignment horizontal="center" vertical="center"/>
      <protection/>
    </xf>
    <xf numFmtId="0" fontId="9" fillId="0" borderId="0" xfId="57" applyFont="1" applyAlignment="1">
      <alignment horizontal="center" vertical="center"/>
      <protection/>
    </xf>
    <xf numFmtId="0" fontId="66" fillId="0" borderId="0" xfId="0" applyFont="1" applyAlignment="1">
      <alignment horizontal="center" vertical="center"/>
    </xf>
    <xf numFmtId="164" fontId="66" fillId="0" borderId="0" xfId="0" applyNumberFormat="1" applyFont="1" applyAlignment="1">
      <alignment horizontal="center" vertical="center"/>
    </xf>
    <xf numFmtId="0" fontId="11" fillId="0" borderId="0" xfId="57" applyFont="1" applyAlignment="1">
      <alignment horizontal="center" vertical="center"/>
      <protection/>
    </xf>
    <xf numFmtId="0" fontId="9" fillId="33" borderId="0" xfId="57" applyFont="1" applyFill="1" applyAlignment="1">
      <alignment horizontal="center" vertical="center"/>
      <protection/>
    </xf>
    <xf numFmtId="0" fontId="3" fillId="0" borderId="0" xfId="57" applyFont="1" applyAlignment="1">
      <alignment horizontal="center" vertical="center"/>
      <protection/>
    </xf>
    <xf numFmtId="0" fontId="57" fillId="0" borderId="0" xfId="0" applyFont="1" applyAlignment="1">
      <alignment horizontal="left" vertical="center" wrapText="1"/>
    </xf>
    <xf numFmtId="0" fontId="57" fillId="0" borderId="15" xfId="0" applyFont="1" applyBorder="1" applyAlignment="1">
      <alignment horizontal="left" vertical="center"/>
    </xf>
    <xf numFmtId="0" fontId="57" fillId="0" borderId="16" xfId="0" applyFont="1" applyBorder="1" applyAlignment="1">
      <alignment horizontal="left" vertical="center"/>
    </xf>
    <xf numFmtId="0" fontId="57" fillId="0" borderId="17" xfId="0" applyFont="1" applyBorder="1" applyAlignment="1">
      <alignment horizontal="left" vertical="center"/>
    </xf>
    <xf numFmtId="0" fontId="57" fillId="0" borderId="18" xfId="0" applyFont="1" applyBorder="1" applyAlignment="1">
      <alignment horizontal="left" vertical="center"/>
    </xf>
    <xf numFmtId="0" fontId="57" fillId="0" borderId="0" xfId="0" applyFont="1" applyBorder="1" applyAlignment="1">
      <alignment horizontal="left" vertical="center"/>
    </xf>
    <xf numFmtId="0" fontId="57" fillId="0" borderId="19" xfId="0" applyFont="1" applyBorder="1" applyAlignment="1">
      <alignment horizontal="left" vertical="center"/>
    </xf>
    <xf numFmtId="0" fontId="62" fillId="0" borderId="10" xfId="0" applyFont="1" applyBorder="1" applyAlignment="1">
      <alignment horizontal="left" vertical="center" wrapText="1"/>
    </xf>
    <xf numFmtId="0" fontId="57" fillId="0" borderId="10" xfId="0" applyFont="1" applyBorder="1" applyAlignment="1" quotePrefix="1">
      <alignment horizontal="left" vertical="center" wrapText="1"/>
    </xf>
    <xf numFmtId="0" fontId="57" fillId="0" borderId="10" xfId="0" applyFont="1" applyBorder="1" applyAlignment="1">
      <alignment horizontal="center" vertical="center"/>
    </xf>
    <xf numFmtId="0" fontId="57" fillId="0" borderId="10" xfId="0" applyFont="1" applyBorder="1" applyAlignment="1">
      <alignment horizontal="left" vertical="center"/>
    </xf>
    <xf numFmtId="0" fontId="60" fillId="0" borderId="10" xfId="0" applyFont="1" applyBorder="1" applyAlignment="1">
      <alignment horizontal="center" vertical="center"/>
    </xf>
    <xf numFmtId="0" fontId="62" fillId="0" borderId="10" xfId="0" applyFont="1" applyBorder="1" applyAlignment="1">
      <alignment horizontal="left"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57" fillId="0" borderId="10"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4" xfId="0" applyFont="1" applyBorder="1" applyAlignment="1">
      <alignment horizontal="left" vertical="center" wrapText="1"/>
    </xf>
    <xf numFmtId="0" fontId="62" fillId="0" borderId="10" xfId="0" applyFont="1" applyBorder="1" applyAlignment="1">
      <alignment horizontal="center" vertical="center"/>
    </xf>
    <xf numFmtId="0" fontId="62" fillId="0" borderId="12" xfId="0" applyFont="1" applyBorder="1" applyAlignment="1">
      <alignment horizontal="left"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0" fontId="62" fillId="0" borderId="12" xfId="0" applyFont="1" applyBorder="1" applyAlignment="1">
      <alignment horizontal="left" vertical="center" wrapText="1"/>
    </xf>
    <xf numFmtId="0" fontId="62" fillId="0" borderId="13" xfId="0" applyFont="1" applyBorder="1" applyAlignment="1">
      <alignment horizontal="left" vertical="center" wrapText="1"/>
    </xf>
    <xf numFmtId="0" fontId="62" fillId="0" borderId="14" xfId="0" applyFont="1" applyBorder="1" applyAlignment="1">
      <alignment horizontal="left" vertical="center" wrapText="1"/>
    </xf>
    <xf numFmtId="0" fontId="60" fillId="0" borderId="1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ong Gv 09 -05" xfId="57"/>
    <cellStyle name="Note" xfId="58"/>
    <cellStyle name="Output" xfId="59"/>
    <cellStyle name="Percent" xfId="60"/>
    <cellStyle name="Title" xfId="61"/>
    <cellStyle name="Total" xfId="62"/>
    <cellStyle name="Warning Text" xfId="63"/>
  </cellStyles>
  <dxfs count="5">
    <dxf>
      <fill>
        <patternFill>
          <bgColor theme="6" tint="0.5999600291252136"/>
        </patternFill>
      </fill>
    </dxf>
    <dxf>
      <fill>
        <patternFill>
          <bgColor theme="6" tint="0.3999499976634979"/>
        </patternFill>
      </fill>
    </dxf>
    <dxf>
      <fill>
        <patternFill>
          <bgColor theme="6" tint="0.5999600291252136"/>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523875</xdr:colOff>
      <xdr:row>2</xdr:row>
      <xdr:rowOff>9525</xdr:rowOff>
    </xdr:from>
    <xdr:to>
      <xdr:col>38</xdr:col>
      <xdr:colOff>276225</xdr:colOff>
      <xdr:row>2</xdr:row>
      <xdr:rowOff>9525</xdr:rowOff>
    </xdr:to>
    <xdr:sp>
      <xdr:nvSpPr>
        <xdr:cNvPr id="1" name="Line 3"/>
        <xdr:cNvSpPr>
          <a:spLocks/>
        </xdr:cNvSpPr>
      </xdr:nvSpPr>
      <xdr:spPr>
        <a:xfrm>
          <a:off x="13649325" y="457200"/>
          <a:ext cx="184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990600</xdr:colOff>
      <xdr:row>2</xdr:row>
      <xdr:rowOff>57150</xdr:rowOff>
    </xdr:from>
    <xdr:to>
      <xdr:col>2</xdr:col>
      <xdr:colOff>752475</xdr:colOff>
      <xdr:row>2</xdr:row>
      <xdr:rowOff>57150</xdr:rowOff>
    </xdr:to>
    <xdr:sp>
      <xdr:nvSpPr>
        <xdr:cNvPr id="2" name="Straight Connector 3"/>
        <xdr:cNvSpPr>
          <a:spLocks/>
        </xdr:cNvSpPr>
      </xdr:nvSpPr>
      <xdr:spPr>
        <a:xfrm>
          <a:off x="1343025" y="504825"/>
          <a:ext cx="1295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257175</xdr:colOff>
      <xdr:row>11</xdr:row>
      <xdr:rowOff>19050</xdr:rowOff>
    </xdr:from>
    <xdr:to>
      <xdr:col>20</xdr:col>
      <xdr:colOff>247650</xdr:colOff>
      <xdr:row>11</xdr:row>
      <xdr:rowOff>19050</xdr:rowOff>
    </xdr:to>
    <xdr:sp>
      <xdr:nvSpPr>
        <xdr:cNvPr id="3" name="Straight Connector 5"/>
        <xdr:cNvSpPr>
          <a:spLocks/>
        </xdr:cNvSpPr>
      </xdr:nvSpPr>
      <xdr:spPr>
        <a:xfrm>
          <a:off x="7648575" y="2590800"/>
          <a:ext cx="9620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200025</xdr:colOff>
      <xdr:row>8</xdr:row>
      <xdr:rowOff>28575</xdr:rowOff>
    </xdr:from>
    <xdr:to>
      <xdr:col>21</xdr:col>
      <xdr:colOff>238125</xdr:colOff>
      <xdr:row>8</xdr:row>
      <xdr:rowOff>28575</xdr:rowOff>
    </xdr:to>
    <xdr:sp>
      <xdr:nvSpPr>
        <xdr:cNvPr id="4" name="Straight Connector 2"/>
        <xdr:cNvSpPr>
          <a:spLocks/>
        </xdr:cNvSpPr>
      </xdr:nvSpPr>
      <xdr:spPr>
        <a:xfrm>
          <a:off x="7591425" y="1733550"/>
          <a:ext cx="14001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AN27"/>
  <sheetViews>
    <sheetView zoomScale="70" zoomScaleNormal="70" zoomScalePageLayoutView="0" workbookViewId="0" topLeftCell="A7">
      <selection activeCell="AQ17" sqref="AQ17"/>
    </sheetView>
  </sheetViews>
  <sheetFormatPr defaultColWidth="9.140625" defaultRowHeight="15"/>
  <cols>
    <col min="1" max="1" width="5.28125" style="33" customWidth="1"/>
    <col min="2" max="2" width="23.00390625" style="34" customWidth="1"/>
    <col min="3" max="3" width="11.421875" style="35" customWidth="1"/>
    <col min="4" max="4" width="12.7109375" style="35" customWidth="1"/>
    <col min="5" max="6" width="4.421875" style="30" customWidth="1"/>
    <col min="7" max="7" width="5.28125" style="30" customWidth="1"/>
    <col min="8" max="19" width="4.421875" style="30" customWidth="1"/>
    <col min="20" max="20" width="5.7109375" style="30" customWidth="1"/>
    <col min="21" max="24" width="5.8515625" style="30" customWidth="1"/>
    <col min="25" max="32" width="4.421875" style="30" customWidth="1"/>
    <col min="33" max="34" width="4.00390625" style="30" customWidth="1"/>
    <col min="35" max="35" width="4.57421875" style="30" customWidth="1"/>
    <col min="36" max="36" width="10.421875" style="30" customWidth="1"/>
    <col min="37" max="37" width="10.140625" style="30" customWidth="1"/>
    <col min="38" max="38" width="10.8515625" style="30" customWidth="1"/>
    <col min="39" max="40" width="10.421875" style="30" customWidth="1"/>
    <col min="41" max="16384" width="9.140625" style="30" customWidth="1"/>
  </cols>
  <sheetData>
    <row r="1" spans="1:40" ht="18.75">
      <c r="A1" s="74" t="s">
        <v>96</v>
      </c>
      <c r="B1" s="74"/>
      <c r="C1" s="74"/>
      <c r="D1" s="74"/>
      <c r="E1" s="74"/>
      <c r="F1" s="74"/>
      <c r="G1" s="29"/>
      <c r="H1" s="29"/>
      <c r="I1" s="29"/>
      <c r="J1" s="29"/>
      <c r="K1" s="29"/>
      <c r="AH1" s="69" t="s">
        <v>49</v>
      </c>
      <c r="AI1" s="69"/>
      <c r="AJ1" s="69"/>
      <c r="AK1" s="69"/>
      <c r="AL1" s="69"/>
      <c r="AM1" s="69"/>
      <c r="AN1" s="69"/>
    </row>
    <row r="2" spans="1:40" ht="16.5">
      <c r="A2" s="73" t="s">
        <v>83</v>
      </c>
      <c r="B2" s="73"/>
      <c r="C2" s="73"/>
      <c r="D2" s="73"/>
      <c r="E2" s="73"/>
      <c r="F2" s="73"/>
      <c r="G2" s="31"/>
      <c r="H2" s="31"/>
      <c r="I2" s="31"/>
      <c r="J2" s="31"/>
      <c r="K2" s="31"/>
      <c r="AH2" s="68" t="s">
        <v>50</v>
      </c>
      <c r="AI2" s="68"/>
      <c r="AJ2" s="68"/>
      <c r="AK2" s="68"/>
      <c r="AL2" s="68"/>
      <c r="AM2" s="68"/>
      <c r="AN2" s="68"/>
    </row>
    <row r="3" spans="34:40" ht="9.75" customHeight="1">
      <c r="AH3" s="32"/>
      <c r="AI3" s="32"/>
      <c r="AJ3" s="32"/>
      <c r="AK3" s="32"/>
      <c r="AL3" s="36"/>
      <c r="AM3" s="36"/>
      <c r="AN3" s="36"/>
    </row>
    <row r="4" spans="34:40" ht="16.5">
      <c r="AH4" s="72" t="s">
        <v>93</v>
      </c>
      <c r="AI4" s="72"/>
      <c r="AJ4" s="72"/>
      <c r="AK4" s="72"/>
      <c r="AL4" s="72"/>
      <c r="AM4" s="72"/>
      <c r="AN4" s="72"/>
    </row>
    <row r="5" spans="34:40" ht="16.5">
      <c r="AH5" s="37"/>
      <c r="AI5" s="37"/>
      <c r="AJ5" s="37"/>
      <c r="AK5" s="37"/>
      <c r="AL5" s="37"/>
      <c r="AM5" s="37"/>
      <c r="AN5" s="37"/>
    </row>
    <row r="6" spans="34:40" ht="16.5">
      <c r="AH6" s="37"/>
      <c r="AI6" s="37"/>
      <c r="AJ6" s="37"/>
      <c r="AK6" s="37"/>
      <c r="AL6" s="37"/>
      <c r="AM6" s="37"/>
      <c r="AN6" s="37"/>
    </row>
    <row r="7" spans="1:40" ht="21" customHeight="1">
      <c r="A7" s="70" t="s">
        <v>87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0" ht="18.75">
      <c r="A8" s="71">
        <f>DATE($O$11,$O$10,1)</f>
        <v>45261</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row>
    <row r="9" spans="1:40" ht="20.25" customHeight="1">
      <c r="A9" s="38"/>
      <c r="B9" s="39"/>
      <c r="C9" s="38"/>
      <c r="D9" s="4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row>
    <row r="10" spans="1:17" s="42" customFormat="1" ht="24" customHeight="1">
      <c r="A10" s="41"/>
      <c r="B10" s="61" t="s">
        <v>63</v>
      </c>
      <c r="C10" s="61"/>
      <c r="D10" s="61"/>
      <c r="E10" s="61"/>
      <c r="F10" s="61"/>
      <c r="G10" s="61"/>
      <c r="M10" s="62" t="s">
        <v>0</v>
      </c>
      <c r="N10" s="62"/>
      <c r="O10" s="64">
        <v>12</v>
      </c>
      <c r="P10" s="64"/>
      <c r="Q10" s="42" t="s">
        <v>69</v>
      </c>
    </row>
    <row r="11" spans="1:17" s="42" customFormat="1" ht="24" customHeight="1">
      <c r="A11" s="41"/>
      <c r="B11" s="61"/>
      <c r="C11" s="61"/>
      <c r="D11" s="61"/>
      <c r="E11" s="61"/>
      <c r="F11" s="61"/>
      <c r="G11" s="61"/>
      <c r="M11" s="62" t="s">
        <v>1</v>
      </c>
      <c r="N11" s="62"/>
      <c r="O11" s="64">
        <v>2023</v>
      </c>
      <c r="P11" s="64"/>
      <c r="Q11" s="42" t="s">
        <v>69</v>
      </c>
    </row>
    <row r="13" spans="1:40" s="48" customFormat="1" ht="82.5">
      <c r="A13" s="43" t="s">
        <v>2</v>
      </c>
      <c r="B13" s="43" t="s">
        <v>3</v>
      </c>
      <c r="C13" s="43" t="s">
        <v>5</v>
      </c>
      <c r="D13" s="43" t="s">
        <v>58</v>
      </c>
      <c r="E13" s="44">
        <f>A8</f>
        <v>45261</v>
      </c>
      <c r="F13" s="44">
        <f aca="true" t="shared" si="0" ref="F13:AF13">E13+1</f>
        <v>45262</v>
      </c>
      <c r="G13" s="44">
        <f t="shared" si="0"/>
        <v>45263</v>
      </c>
      <c r="H13" s="44">
        <f t="shared" si="0"/>
        <v>45264</v>
      </c>
      <c r="I13" s="44">
        <f t="shared" si="0"/>
        <v>45265</v>
      </c>
      <c r="J13" s="44">
        <f t="shared" si="0"/>
        <v>45266</v>
      </c>
      <c r="K13" s="44">
        <f t="shared" si="0"/>
        <v>45267</v>
      </c>
      <c r="L13" s="44">
        <f t="shared" si="0"/>
        <v>45268</v>
      </c>
      <c r="M13" s="44">
        <f t="shared" si="0"/>
        <v>45269</v>
      </c>
      <c r="N13" s="44">
        <f t="shared" si="0"/>
        <v>45270</v>
      </c>
      <c r="O13" s="44">
        <f t="shared" si="0"/>
        <v>45271</v>
      </c>
      <c r="P13" s="44">
        <f t="shared" si="0"/>
        <v>45272</v>
      </c>
      <c r="Q13" s="44">
        <f t="shared" si="0"/>
        <v>45273</v>
      </c>
      <c r="R13" s="44">
        <f t="shared" si="0"/>
        <v>45274</v>
      </c>
      <c r="S13" s="44">
        <f t="shared" si="0"/>
        <v>45275</v>
      </c>
      <c r="T13" s="44">
        <f t="shared" si="0"/>
        <v>45276</v>
      </c>
      <c r="U13" s="44">
        <f t="shared" si="0"/>
        <v>45277</v>
      </c>
      <c r="V13" s="44">
        <f t="shared" si="0"/>
        <v>45278</v>
      </c>
      <c r="W13" s="44">
        <f t="shared" si="0"/>
        <v>45279</v>
      </c>
      <c r="X13" s="44">
        <f t="shared" si="0"/>
        <v>45280</v>
      </c>
      <c r="Y13" s="44">
        <f t="shared" si="0"/>
        <v>45281</v>
      </c>
      <c r="Z13" s="44">
        <f t="shared" si="0"/>
        <v>45282</v>
      </c>
      <c r="AA13" s="44">
        <f t="shared" si="0"/>
        <v>45283</v>
      </c>
      <c r="AB13" s="44">
        <f t="shared" si="0"/>
        <v>45284</v>
      </c>
      <c r="AC13" s="44">
        <f t="shared" si="0"/>
        <v>45285</v>
      </c>
      <c r="AD13" s="44">
        <f t="shared" si="0"/>
        <v>45286</v>
      </c>
      <c r="AE13" s="44">
        <f t="shared" si="0"/>
        <v>45287</v>
      </c>
      <c r="AF13" s="44">
        <f t="shared" si="0"/>
        <v>45288</v>
      </c>
      <c r="AG13" s="44">
        <f>IF(DAY(AF13+1)=DAY(E13),””,AF13+1)</f>
        <v>45289</v>
      </c>
      <c r="AH13" s="44">
        <f>IF(AG13="","",IF(DAY(AG13+1)=DAY(E13),"",AG13+1))</f>
        <v>45290</v>
      </c>
      <c r="AI13" s="44">
        <f>IF(AH13="","",IF(DAY(AH13+1)=DAY(E13),"",AH13+1))</f>
        <v>45291</v>
      </c>
      <c r="AJ13" s="45" t="s">
        <v>88</v>
      </c>
      <c r="AK13" s="46" t="s">
        <v>72</v>
      </c>
      <c r="AL13" s="45" t="s">
        <v>47</v>
      </c>
      <c r="AM13" s="45" t="s">
        <v>48</v>
      </c>
      <c r="AN13" s="47" t="s">
        <v>34</v>
      </c>
    </row>
    <row r="14" spans="1:40" s="48" customFormat="1" ht="16.5">
      <c r="A14" s="49" t="s">
        <v>51</v>
      </c>
      <c r="B14" s="49" t="s">
        <v>52</v>
      </c>
      <c r="C14" s="50" t="s">
        <v>53</v>
      </c>
      <c r="D14" s="49" t="s">
        <v>54</v>
      </c>
      <c r="E14" s="51" t="str">
        <f aca="true" t="shared" si="1" ref="E14:AI14">CHOOSE(WEEKDAY(E13),"CN","T2","T3","T4","T5","T6","T7")</f>
        <v>T6</v>
      </c>
      <c r="F14" s="51" t="str">
        <f t="shared" si="1"/>
        <v>T7</v>
      </c>
      <c r="G14" s="51" t="str">
        <f t="shared" si="1"/>
        <v>CN</v>
      </c>
      <c r="H14" s="51" t="str">
        <f t="shared" si="1"/>
        <v>T2</v>
      </c>
      <c r="I14" s="51" t="str">
        <f t="shared" si="1"/>
        <v>T3</v>
      </c>
      <c r="J14" s="51" t="str">
        <f t="shared" si="1"/>
        <v>T4</v>
      </c>
      <c r="K14" s="51" t="str">
        <f t="shared" si="1"/>
        <v>T5</v>
      </c>
      <c r="L14" s="51" t="str">
        <f t="shared" si="1"/>
        <v>T6</v>
      </c>
      <c r="M14" s="51" t="str">
        <f t="shared" si="1"/>
        <v>T7</v>
      </c>
      <c r="N14" s="51" t="str">
        <f t="shared" si="1"/>
        <v>CN</v>
      </c>
      <c r="O14" s="51" t="str">
        <f t="shared" si="1"/>
        <v>T2</v>
      </c>
      <c r="P14" s="51" t="str">
        <f t="shared" si="1"/>
        <v>T3</v>
      </c>
      <c r="Q14" s="51" t="str">
        <f t="shared" si="1"/>
        <v>T4</v>
      </c>
      <c r="R14" s="51" t="str">
        <f t="shared" si="1"/>
        <v>T5</v>
      </c>
      <c r="S14" s="51" t="str">
        <f t="shared" si="1"/>
        <v>T6</v>
      </c>
      <c r="T14" s="51" t="str">
        <f t="shared" si="1"/>
        <v>T7</v>
      </c>
      <c r="U14" s="51" t="str">
        <f t="shared" si="1"/>
        <v>CN</v>
      </c>
      <c r="V14" s="51" t="str">
        <f t="shared" si="1"/>
        <v>T2</v>
      </c>
      <c r="W14" s="51" t="str">
        <f t="shared" si="1"/>
        <v>T3</v>
      </c>
      <c r="X14" s="51" t="str">
        <f t="shared" si="1"/>
        <v>T4</v>
      </c>
      <c r="Y14" s="51" t="str">
        <f t="shared" si="1"/>
        <v>T5</v>
      </c>
      <c r="Z14" s="51" t="str">
        <f t="shared" si="1"/>
        <v>T6</v>
      </c>
      <c r="AA14" s="51" t="str">
        <f t="shared" si="1"/>
        <v>T7</v>
      </c>
      <c r="AB14" s="51" t="str">
        <f t="shared" si="1"/>
        <v>CN</v>
      </c>
      <c r="AC14" s="51" t="str">
        <f t="shared" si="1"/>
        <v>T2</v>
      </c>
      <c r="AD14" s="51" t="str">
        <f t="shared" si="1"/>
        <v>T3</v>
      </c>
      <c r="AE14" s="51" t="str">
        <f t="shared" si="1"/>
        <v>T4</v>
      </c>
      <c r="AF14" s="51" t="str">
        <f t="shared" si="1"/>
        <v>T5</v>
      </c>
      <c r="AG14" s="51" t="str">
        <f t="shared" si="1"/>
        <v>T6</v>
      </c>
      <c r="AH14" s="51" t="str">
        <f t="shared" si="1"/>
        <v>T7</v>
      </c>
      <c r="AI14" s="51" t="str">
        <f t="shared" si="1"/>
        <v>CN</v>
      </c>
      <c r="AJ14" s="52">
        <v>1</v>
      </c>
      <c r="AK14" s="52">
        <f>AJ14+1</f>
        <v>2</v>
      </c>
      <c r="AL14" s="52">
        <f>AK14+1</f>
        <v>3</v>
      </c>
      <c r="AM14" s="52">
        <f>AL14+1</f>
        <v>4</v>
      </c>
      <c r="AN14" s="52">
        <f>AM14+1</f>
        <v>5</v>
      </c>
    </row>
    <row r="15" spans="1:40" s="33" customFormat="1" ht="56.25" customHeight="1">
      <c r="A15" s="53">
        <v>1</v>
      </c>
      <c r="B15" s="54"/>
      <c r="C15" s="55" t="s">
        <v>70</v>
      </c>
      <c r="D15" s="55"/>
      <c r="E15" s="56" t="s">
        <v>7</v>
      </c>
      <c r="F15" s="56" t="s">
        <v>23</v>
      </c>
      <c r="G15" s="56"/>
      <c r="H15" s="56" t="s">
        <v>7</v>
      </c>
      <c r="I15" s="56" t="s">
        <v>7</v>
      </c>
      <c r="J15" s="56" t="s">
        <v>7</v>
      </c>
      <c r="K15" s="56" t="s">
        <v>7</v>
      </c>
      <c r="L15" s="56" t="s">
        <v>7</v>
      </c>
      <c r="M15" s="56" t="s">
        <v>7</v>
      </c>
      <c r="N15" s="56"/>
      <c r="O15" s="56" t="s">
        <v>7</v>
      </c>
      <c r="P15" s="56" t="s">
        <v>7</v>
      </c>
      <c r="Q15" s="56" t="s">
        <v>7</v>
      </c>
      <c r="R15" s="56" t="s">
        <v>7</v>
      </c>
      <c r="S15" s="56" t="s">
        <v>7</v>
      </c>
      <c r="T15" s="56" t="s">
        <v>89</v>
      </c>
      <c r="U15" s="56"/>
      <c r="V15" s="56" t="s">
        <v>89</v>
      </c>
      <c r="W15" s="56" t="s">
        <v>7</v>
      </c>
      <c r="X15" s="56" t="s">
        <v>89</v>
      </c>
      <c r="Y15" s="56" t="s">
        <v>7</v>
      </c>
      <c r="Z15" s="56" t="s">
        <v>7</v>
      </c>
      <c r="AA15" s="56" t="s">
        <v>7</v>
      </c>
      <c r="AB15" s="56"/>
      <c r="AC15" s="56" t="s">
        <v>7</v>
      </c>
      <c r="AD15" s="56" t="s">
        <v>7</v>
      </c>
      <c r="AE15" s="56" t="s">
        <v>7</v>
      </c>
      <c r="AF15" s="56" t="s">
        <v>7</v>
      </c>
      <c r="AG15" s="56" t="s">
        <v>7</v>
      </c>
      <c r="AH15" s="56" t="s">
        <v>7</v>
      </c>
      <c r="AI15" s="56"/>
      <c r="AJ15" s="57">
        <f>COUNTIF($E15:$AI15,"+")+(COUNTIF($E15:$AI15,"-")*0.5)+(COUNTIF($E15:$AI15,"-/H")*0.5)+(COUNTIF($E15:$AI15,"H/-")*0.5)+COUNTIF($E15:$AI15,"Ct")+COUNTIF($E15:$AI15,"-/Ct")+COUNTIF($E15:$AI15,"Ct/-")+COUNTIF($E15:$AI15,"ONL")+(COUNTIF($E15:$AI15,"-/N")*0.5)+(COUNTIF($E15:$AI15,"N/-")*0.5)</f>
        <v>25</v>
      </c>
      <c r="AK15" s="57">
        <f>COUNTIF(E15:AI15,"NL")+COUNTIF(E15:AI15,"NT")+COUNTIF(E15:AI15,"NH")+COUNTIF(E15:AI15,"Pc")+COUNTIF(E15:AI15,"PTc")+COUNTIF(E15:AI15,"Nb")+COUNTIF(E15:AI15,"H")+COUNTIF(E15:AI15,"HN")+(COUNTIF(E15:AI15,"HN/-")*0.5)+(COUNTIF(E15:AI15,"-/HN")*0.5)+COUNTIF(E15:AI15,"BD")+(COUNTIF(E15:AI15,"-/H")*0.5)+(COUNTIF(E15:AI15,"H/-")*0.5)+COUNTIF(E15:AI15,"ND")+COUNTIF(E15:AI15,"Pn")+COUNTIF(E15:AI15,"NT7")+COUNTIF(E15:AI15,"NH7")+COUNTIF(E15:AI15,"NT1")+COUNTIF(E15:AI15,"NH1")+COUNTIF(E15:AI15,"NT8")+COUNTIF(E15:AI15,"NH8")+COUNTIF(E15:AI15,"N")+(COUNTIF(E15:AI15,"-/N")*0.5)+(COUNTIF(E15:AI15,"N/-")*0.5)</f>
        <v>1</v>
      </c>
      <c r="AL15" s="57">
        <f>COUNTIF(E15:AI15,"")+COUNTIF(E15:AI15,"Ro")+COUNTIF(E15:AI15,"NV")+(COUNTIF(E15:AI15,"-")*0.5)-(IF($F15&lt;&gt;"BỘ PHẬN KTX",(COUNTIF($E$14:$AI$14,"CN")),0))</f>
        <v>0</v>
      </c>
      <c r="AM15" s="57">
        <f>COUNTIF(E15:AI15,"Ô")+COUNTIF(E15:AI15,"Cô")+COUNTIF(E15:AI15,"Kt")+COUNTIF(E15:AI15,"Tn")+COUNTIF(E15:AI15,"TS")+COUNTIF($E15:$AI15,"Ds")</f>
        <v>0</v>
      </c>
      <c r="AN15" s="57">
        <f>IF($D15="BỘ PHẬN KTX",IF($AI$13&lt;&gt;"",31-(SUM($AL15:$AM15)),30-(SUM($AL15:$AM15))),(IF($AI$13&lt;&gt;"",31-(COUNTIF($E$14:$AI$14,"CN")),30-(COUNTIF($E$14:$AI$14,"CN"))))-SUM($AL15:$AM15))</f>
        <v>26</v>
      </c>
    </row>
    <row r="16" spans="1:40" s="33" customFormat="1" ht="56.25" customHeight="1">
      <c r="A16" s="53">
        <v>2</v>
      </c>
      <c r="B16" s="54"/>
      <c r="C16" s="55" t="s">
        <v>71</v>
      </c>
      <c r="D16" s="55"/>
      <c r="E16" s="56" t="s">
        <v>7</v>
      </c>
      <c r="F16" s="56" t="s">
        <v>23</v>
      </c>
      <c r="G16" s="56"/>
      <c r="H16" s="56" t="s">
        <v>97</v>
      </c>
      <c r="I16" s="56" t="s">
        <v>94</v>
      </c>
      <c r="J16" s="56" t="s">
        <v>7</v>
      </c>
      <c r="K16" s="56" t="s">
        <v>7</v>
      </c>
      <c r="L16" s="56" t="s">
        <v>7</v>
      </c>
      <c r="M16" s="56" t="s">
        <v>7</v>
      </c>
      <c r="N16" s="56"/>
      <c r="O16" s="56" t="s">
        <v>7</v>
      </c>
      <c r="P16" s="56" t="s">
        <v>7</v>
      </c>
      <c r="Q16" s="56" t="s">
        <v>7</v>
      </c>
      <c r="R16" s="56" t="s">
        <v>24</v>
      </c>
      <c r="S16" s="56" t="s">
        <v>24</v>
      </c>
      <c r="T16" s="56" t="s">
        <v>24</v>
      </c>
      <c r="U16" s="56"/>
      <c r="V16" s="56" t="s">
        <v>24</v>
      </c>
      <c r="W16" s="56" t="s">
        <v>24</v>
      </c>
      <c r="X16" s="56" t="s">
        <v>7</v>
      </c>
      <c r="Y16" s="56" t="s">
        <v>7</v>
      </c>
      <c r="Z16" s="56" t="s">
        <v>7</v>
      </c>
      <c r="AA16" s="56" t="s">
        <v>7</v>
      </c>
      <c r="AB16" s="56"/>
      <c r="AC16" s="56" t="s">
        <v>7</v>
      </c>
      <c r="AD16" s="56" t="s">
        <v>28</v>
      </c>
      <c r="AE16" s="56" t="s">
        <v>7</v>
      </c>
      <c r="AF16" s="56" t="s">
        <v>7</v>
      </c>
      <c r="AG16" s="56" t="s">
        <v>7</v>
      </c>
      <c r="AH16" s="56" t="s">
        <v>7</v>
      </c>
      <c r="AI16" s="56"/>
      <c r="AJ16" s="57">
        <f>COUNTIF($E16:$AI16,"+")+(COUNTIF($E16:$AI16,"-")*0.5)+(COUNTIF($E16:$AI16,"-/H")*0.5)+(COUNTIF($E16:$AI16,"H/-")*0.5)+COUNTIF($E16:$AI16,"Ct")+COUNTIF($E16:$AI16,"-/Ct")+COUNTIF($E16:$AI16,"Ct/-")+COUNTIF($E16:$AI16,"ONL")+(COUNTIF($E16:$AI16,"-/N")*0.5)+(COUNTIF($E16:$AI16,"N/-")*0.5)</f>
        <v>17.5</v>
      </c>
      <c r="AK16" s="57">
        <f>COUNTIF(E16:AI16,"NL")+COUNTIF(E16:AI16,"NT")+COUNTIF(E16:AI16,"NH")+COUNTIF(E16:AI16,"Pc")+COUNTIF(E16:AI16,"PTc")+COUNTIF(E16:AI16,"Nb")+COUNTIF(E16:AI16,"H")+COUNTIF(E16:AI16,"HN")+(COUNTIF(E16:AI16,"HN/-")*0.5)+(COUNTIF(E16:AI16,"-/HN")*0.5)+COUNTIF(E16:AI16,"BD")+(COUNTIF(E16:AI16,"-/H")*0.5)+(COUNTIF(E16:AI16,"H/-")*0.5)+COUNTIF(E16:AI16,"ND")+COUNTIF(E16:AI16,"Pn")+COUNTIF(E16:AI16,"NT7")+COUNTIF(E16:AI16,"NH7")+COUNTIF(E16:AI16,"NT1")+COUNTIF(E16:AI16,"NH1")+COUNTIF(E16:AI16,"NT8")+COUNTIF(E16:AI16,"NH8")+COUNTIF(E16:AI16,"N")+(COUNTIF(E16:AI16,"-/N")*0.5)+(COUNTIF(E16:AI16,"N/-")*0.5)</f>
        <v>7.5</v>
      </c>
      <c r="AL16" s="57">
        <f>COUNTIF(E16:AI16,"")+COUNTIF(E16:AI16,"Ro")+COUNTIF(E16:AI16,"NV")+(COUNTIF(E16:AI16,"-")*0.5)-(IF($F16&lt;&gt;"BỘ PHẬN KTX",(COUNTIF($E$14:$AI$14,"CN")),0))</f>
        <v>1</v>
      </c>
      <c r="AM16" s="57">
        <f>COUNTIF(E16:AI16,"Ô")+COUNTIF(E16:AI16,"Cô")+COUNTIF(E16:AI16,"Kt")+COUNTIF(E16:AI16,"Tn")+COUNTIF(E16:AI16,"TS")+COUNTIF($E16:$AI16,"Ds")</f>
        <v>0</v>
      </c>
      <c r="AN16" s="57">
        <f>IF($D16="BỘ PHẬN KTX",IF($AI$13&lt;&gt;"",31-(SUM($AL16:$AM16)),30-(SUM($AL16:$AM16))),(IF($AI$13&lt;&gt;"",31-(COUNTIF($E$14:$AI$14,"CN")),30-(COUNTIF($E$14:$AI$14,"CN"))))-SUM($AL16:$AM16))</f>
        <v>25</v>
      </c>
    </row>
    <row r="17" spans="1:40" s="33" customFormat="1" ht="56.25" customHeight="1">
      <c r="A17" s="53">
        <f>IF(B17="","",MAX(A15:A16)+1)</f>
      </c>
      <c r="B17" s="54"/>
      <c r="C17" s="55" t="s">
        <v>71</v>
      </c>
      <c r="D17" s="55"/>
      <c r="E17" s="56" t="s">
        <v>7</v>
      </c>
      <c r="F17" s="56" t="s">
        <v>23</v>
      </c>
      <c r="G17" s="56"/>
      <c r="H17" s="56" t="s">
        <v>7</v>
      </c>
      <c r="I17" s="56" t="s">
        <v>7</v>
      </c>
      <c r="J17" s="56" t="s">
        <v>7</v>
      </c>
      <c r="K17" s="56" t="s">
        <v>7</v>
      </c>
      <c r="L17" s="56" t="s">
        <v>7</v>
      </c>
      <c r="M17" s="56" t="s">
        <v>7</v>
      </c>
      <c r="N17" s="56"/>
      <c r="O17" s="56" t="s">
        <v>7</v>
      </c>
      <c r="P17" s="56" t="s">
        <v>7</v>
      </c>
      <c r="Q17" s="56" t="s">
        <v>7</v>
      </c>
      <c r="R17" s="56" t="s">
        <v>77</v>
      </c>
      <c r="S17" s="56" t="s">
        <v>7</v>
      </c>
      <c r="T17" s="56" t="s">
        <v>89</v>
      </c>
      <c r="U17" s="56"/>
      <c r="V17" s="56" t="s">
        <v>89</v>
      </c>
      <c r="W17" s="56" t="s">
        <v>7</v>
      </c>
      <c r="X17" s="56" t="s">
        <v>89</v>
      </c>
      <c r="Y17" s="56" t="s">
        <v>7</v>
      </c>
      <c r="Z17" s="56" t="s">
        <v>7</v>
      </c>
      <c r="AA17" s="56" t="s">
        <v>29</v>
      </c>
      <c r="AB17" s="56"/>
      <c r="AC17" s="56" t="s">
        <v>7</v>
      </c>
      <c r="AD17" s="56" t="s">
        <v>7</v>
      </c>
      <c r="AE17" s="56" t="s">
        <v>7</v>
      </c>
      <c r="AF17" s="56" t="s">
        <v>7</v>
      </c>
      <c r="AG17" s="56" t="s">
        <v>7</v>
      </c>
      <c r="AH17" s="56" t="s">
        <v>7</v>
      </c>
      <c r="AI17" s="56"/>
      <c r="AJ17" s="57">
        <f>COUNTIF($E17:$AI17,"+")+(COUNTIF($E17:$AI17,"-")*0.5)+(COUNTIF($E17:$AI17,"-/H")*0.5)+(COUNTIF($E17:$AI17,"H/-")*0.5)+COUNTIF($E17:$AI17,"Ct")+COUNTIF($E17:$AI17,"-/Ct")+COUNTIF($E17:$AI17,"Ct/-")+COUNTIF($E17:$AI17,"ONL")+(COUNTIF($E17:$AI17,"-/N")*0.5)+(COUNTIF($E17:$AI17,"N/-")*0.5)</f>
        <v>23</v>
      </c>
      <c r="AK17" s="57">
        <f>COUNTIF(E17:AI17,"NL")+COUNTIF(E17:AI17,"NT")+COUNTIF(E17:AI17,"NH")+COUNTIF(E17:AI17,"Pc")+COUNTIF(E17:AI17,"PTc")+COUNTIF(E17:AI17,"Nb")+COUNTIF(E17:AI17,"H")+COUNTIF(E17:AI17,"HN")+(COUNTIF(E17:AI17,"HN/-")*0.5)+(COUNTIF(E17:AI17,"-/HN")*0.5)+COUNTIF(E17:AI17,"BD")+(COUNTIF(E17:AI17,"-/H")*0.5)+(COUNTIF(E17:AI17,"H/-")*0.5)+COUNTIF(E17:AI17,"ND")+COUNTIF(E17:AI17,"Pn")+COUNTIF(E17:AI17,"NT7")+COUNTIF(E17:AI17,"NH7")+COUNTIF(E17:AI17,"NT1")+COUNTIF(E17:AI17,"NH1")+COUNTIF(E17:AI17,"NT8")+COUNTIF(E17:AI17,"NH8")+COUNTIF(E17:AI17,"N")+(COUNTIF(E17:AI17,"-/N")*0.5)+(COUNTIF(E17:AI17,"N/-")*0.5)</f>
        <v>2</v>
      </c>
      <c r="AL17" s="57">
        <f>COUNTIF(E17:AI17,"")+COUNTIF(E17:AI17,"Ro")+COUNTIF(E17:AI17,"NV")+(COUNTIF(E17:AI17,"-")*0.5)-(IF($F17&lt;&gt;"BỘ PHẬN KTX",(COUNTIF($E$14:$AI$14,"CN")),0))</f>
        <v>0</v>
      </c>
      <c r="AM17" s="57">
        <f>COUNTIF(E17:AI17,"Ô")+COUNTIF(E17:AI17,"Cô")+COUNTIF(E17:AI17,"Kt")+COUNTIF(E17:AI17,"Tn")+COUNTIF(E17:AI17,"TS")+COUNTIF($E17:$AI17,"Ds")</f>
        <v>1</v>
      </c>
      <c r="AN17" s="57">
        <f>IF($D17="BỘ PHẬN KTX",IF($AI$13&lt;&gt;"",31-(SUM($AL17:$AM17)),30-(SUM($AL17:$AM17))),(IF($AI$13&lt;&gt;"",31-(COUNTIF($E$14:$AI$14,"CN")),30-(COUNTIF($E$14:$AI$14,"CN"))))-SUM($AL17:$AM17))</f>
        <v>25</v>
      </c>
    </row>
    <row r="18" spans="1:40" s="33" customFormat="1" ht="56.25" customHeight="1">
      <c r="A18" s="53">
        <f>IF(B18="","",MAX(A16:A17)+1)</f>
      </c>
      <c r="B18" s="54"/>
      <c r="C18" s="55" t="s">
        <v>71</v>
      </c>
      <c r="D18" s="55"/>
      <c r="E18" s="56" t="s">
        <v>7</v>
      </c>
      <c r="F18" s="56" t="s">
        <v>23</v>
      </c>
      <c r="G18" s="56"/>
      <c r="H18" s="56" t="s">
        <v>13</v>
      </c>
      <c r="I18" s="56" t="s">
        <v>13</v>
      </c>
      <c r="J18" s="56" t="s">
        <v>13</v>
      </c>
      <c r="K18" s="56" t="s">
        <v>13</v>
      </c>
      <c r="L18" s="56" t="s">
        <v>7</v>
      </c>
      <c r="M18" s="56" t="s">
        <v>7</v>
      </c>
      <c r="N18" s="56"/>
      <c r="O18" s="56" t="s">
        <v>7</v>
      </c>
      <c r="P18" s="56" t="s">
        <v>7</v>
      </c>
      <c r="Q18" s="56" t="s">
        <v>92</v>
      </c>
      <c r="R18" s="56" t="s">
        <v>7</v>
      </c>
      <c r="S18" s="56" t="s">
        <v>7</v>
      </c>
      <c r="T18" s="56" t="s">
        <v>89</v>
      </c>
      <c r="U18" s="56"/>
      <c r="V18" s="56" t="s">
        <v>89</v>
      </c>
      <c r="W18" s="56" t="s">
        <v>7</v>
      </c>
      <c r="X18" s="56" t="s">
        <v>89</v>
      </c>
      <c r="Y18" s="56" t="s">
        <v>7</v>
      </c>
      <c r="Z18" s="56" t="s">
        <v>7</v>
      </c>
      <c r="AA18" s="56" t="s">
        <v>7</v>
      </c>
      <c r="AB18" s="56"/>
      <c r="AC18" s="56" t="s">
        <v>7</v>
      </c>
      <c r="AD18" s="56" t="s">
        <v>7</v>
      </c>
      <c r="AE18" s="56" t="s">
        <v>7</v>
      </c>
      <c r="AF18" s="56" t="s">
        <v>7</v>
      </c>
      <c r="AG18" s="56" t="s">
        <v>7</v>
      </c>
      <c r="AH18" s="56" t="s">
        <v>91</v>
      </c>
      <c r="AI18" s="56"/>
      <c r="AJ18" s="57">
        <f>COUNTIF($E18:$AI18,"+")+(COUNTIF($E18:$AI18,"-")*0.5)+(COUNTIF($E18:$AI18,"-/H")*0.5)+(COUNTIF($E18:$AI18,"H/-")*0.5)+COUNTIF($E18:$AI18,"Ct")+COUNTIF($E18:$AI18,"-/Ct")+COUNTIF($E18:$AI18,"Ct/-")+COUNTIF($E18:$AI18,"ONL")+(COUNTIF($E18:$AI18,"-/N")*0.5)+(COUNTIF($E18:$AI18,"N/-")*0.5)</f>
        <v>20</v>
      </c>
      <c r="AK18" s="57">
        <f>COUNTIF(E18:AI18,"NL")+COUNTIF(E18:AI18,"NT")+COUNTIF(E18:AI18,"NH")+COUNTIF(E18:AI18,"Pc")+COUNTIF(E18:AI18,"PTc")+COUNTIF(E18:AI18,"Nb")+COUNTIF(E18:AI18,"H")+COUNTIF(E18:AI18,"HN")+(COUNTIF(E18:AI18,"HN/-")*0.5)+(COUNTIF(E18:AI18,"-/HN")*0.5)+COUNTIF(E18:AI18,"BD")+(COUNTIF(E18:AI18,"-/H")*0.5)+(COUNTIF(E18:AI18,"H/-")*0.5)+COUNTIF(E18:AI18,"ND")+COUNTIF(E18:AI18,"Pn")+COUNTIF(E18:AI18,"NT7")+COUNTIF(E18:AI18,"NH7")+COUNTIF(E18:AI18,"NT1")+COUNTIF(E18:AI18,"NH1")+COUNTIF(E18:AI18,"NT8")+COUNTIF(E18:AI18,"NH8")+COUNTIF(E18:AI18,"N")+(COUNTIF(E18:AI18,"-/N")*0.5)+(COUNTIF(E18:AI18,"N/-")*0.5)</f>
        <v>6</v>
      </c>
      <c r="AL18" s="57">
        <f>COUNTIF(E18:AI18,"")+COUNTIF(E18:AI18,"Ro")+COUNTIF(E18:AI18,"NV")+(COUNTIF(E18:AI18,"-")*0.5)-(IF($F18&lt;&gt;"BỘ PHẬN KTX",(COUNTIF($E$14:$AI$14,"CN")),0))</f>
        <v>0</v>
      </c>
      <c r="AM18" s="57">
        <f>COUNTIF(E18:AI18,"Ô")+COUNTIF(E18:AI18,"Cô")+COUNTIF(E18:AI18,"Kt")+COUNTIF(E18:AI18,"Tn")+COUNTIF(E18:AI18,"TS")+COUNTIF($E18:$AI18,"Ds")</f>
        <v>0</v>
      </c>
      <c r="AN18" s="57">
        <f>IF($D18="BỘ PHẬN KTX",IF($AI$13&lt;&gt;"",31-(SUM($AL18:$AM18)),30-(SUM($AL18:$AM18))),(IF($AI$13&lt;&gt;"",31-(COUNTIF($E$14:$AI$14,"CN")),30-(COUNTIF($E$14:$AI$14,"CN"))))-SUM($AL18:$AM18))</f>
        <v>26</v>
      </c>
    </row>
    <row r="19" spans="1:40" s="33" customFormat="1" ht="56.25" customHeight="1">
      <c r="A19" s="53">
        <f>IF(B19="","",MAX(A17:A18)+1)</f>
      </c>
      <c r="B19" s="54"/>
      <c r="C19" s="55" t="s">
        <v>71</v>
      </c>
      <c r="D19" s="55"/>
      <c r="E19" s="56" t="s">
        <v>10</v>
      </c>
      <c r="F19" s="56" t="s">
        <v>10</v>
      </c>
      <c r="G19" s="56"/>
      <c r="H19" s="56" t="s">
        <v>10</v>
      </c>
      <c r="I19" s="56" t="s">
        <v>10</v>
      </c>
      <c r="J19" s="56" t="s">
        <v>10</v>
      </c>
      <c r="K19" s="56" t="s">
        <v>10</v>
      </c>
      <c r="L19" s="56" t="s">
        <v>10</v>
      </c>
      <c r="M19" s="56" t="s">
        <v>10</v>
      </c>
      <c r="N19" s="56"/>
      <c r="O19" s="56" t="s">
        <v>10</v>
      </c>
      <c r="P19" s="56" t="s">
        <v>10</v>
      </c>
      <c r="Q19" s="56" t="s">
        <v>10</v>
      </c>
      <c r="R19" s="56" t="s">
        <v>10</v>
      </c>
      <c r="S19" s="56" t="s">
        <v>10</v>
      </c>
      <c r="T19" s="56" t="s">
        <v>10</v>
      </c>
      <c r="U19" s="56"/>
      <c r="V19" s="56" t="s">
        <v>10</v>
      </c>
      <c r="W19" s="56" t="s">
        <v>10</v>
      </c>
      <c r="X19" s="56" t="s">
        <v>10</v>
      </c>
      <c r="Y19" s="56" t="s">
        <v>10</v>
      </c>
      <c r="Z19" s="56" t="s">
        <v>10</v>
      </c>
      <c r="AA19" s="56" t="s">
        <v>10</v>
      </c>
      <c r="AB19" s="56"/>
      <c r="AC19" s="56" t="s">
        <v>10</v>
      </c>
      <c r="AD19" s="56" t="s">
        <v>10</v>
      </c>
      <c r="AE19" s="56" t="s">
        <v>10</v>
      </c>
      <c r="AF19" s="56" t="s">
        <v>10</v>
      </c>
      <c r="AG19" s="56" t="s">
        <v>10</v>
      </c>
      <c r="AH19" s="56" t="s">
        <v>10</v>
      </c>
      <c r="AI19" s="56"/>
      <c r="AJ19" s="57">
        <f>COUNTIF($E19:$AI19,"+")+(COUNTIF($E19:$AI19,"-")*0.5)+(COUNTIF($E19:$AI19,"-/H")*0.5)+(COUNTIF($E19:$AI19,"H/-")*0.5)+COUNTIF($E19:$AI19,"Ct")+COUNTIF($E19:$AI19,"-/Ct")+COUNTIF($E19:$AI19,"Ct/-")+COUNTIF($E19:$AI19,"ONL")+(COUNTIF($E19:$AI19,"-/N")*0.5)+(COUNTIF($E19:$AI19,"N/-")*0.5)</f>
        <v>0</v>
      </c>
      <c r="AK19" s="57">
        <f>COUNTIF(E19:AI19,"NL")+COUNTIF(E19:AI19,"NT")+COUNTIF(E19:AI19,"NH")+COUNTIF(E19:AI19,"Pc")+COUNTIF(E19:AI19,"PTc")+COUNTIF(E19:AI19,"Nb")+COUNTIF(E19:AI19,"H")+COUNTIF(E19:AI19,"HN")+(COUNTIF(E19:AI19,"HN/-")*0.5)+(COUNTIF(E19:AI19,"-/HN")*0.5)+COUNTIF(E19:AI19,"BD")+(COUNTIF(E19:AI19,"-/H")*0.5)+(COUNTIF(E19:AI19,"H/-")*0.5)+COUNTIF(E19:AI19,"ND")+COUNTIF(E19:AI19,"Pn")+COUNTIF(E19:AI19,"NT7")+COUNTIF(E19:AI19,"NH7")+COUNTIF(E19:AI19,"NT1")+COUNTIF(E19:AI19,"NH1")+COUNTIF(E19:AI19,"NT8")+COUNTIF(E19:AI19,"NH8")+COUNTIF(E19:AI19,"N")+(COUNTIF(E19:AI19,"-/N")*0.5)+(COUNTIF(E19:AI19,"N/-")*0.5)</f>
        <v>26</v>
      </c>
      <c r="AL19" s="57">
        <f>COUNTIF(E19:AI19,"")+COUNTIF(E19:AI19,"Ro")+COUNTIF(E19:AI19,"NV")+(COUNTIF(E19:AI19,"-")*0.5)-(IF($F19&lt;&gt;"BỘ PHẬN KTX",(COUNTIF($E$14:$AI$14,"CN")),0))</f>
        <v>0</v>
      </c>
      <c r="AM19" s="57">
        <f>COUNTIF(E19:AI19,"Ô")+COUNTIF(E19:AI19,"Cô")+COUNTIF(E19:AI19,"Kt")+COUNTIF(E19:AI19,"Tn")+COUNTIF(E19:AI19,"TS")+COUNTIF($E19:$AI19,"Ds")</f>
        <v>0</v>
      </c>
      <c r="AN19" s="57">
        <f>IF($D19="BỘ PHẬN KTX",IF($AI$13&lt;&gt;"",31-(SUM($AL19:$AM19)),30-(SUM($AL19:$AM19))),(IF($AI$13&lt;&gt;"",31-(COUNTIF($E$14:$AI$14,"CN")),30-(COUNTIF($E$14:$AI$14,"CN"))))-SUM($AL19:$AM19))</f>
        <v>26</v>
      </c>
    </row>
    <row r="20" spans="1:40" s="58" customFormat="1" ht="31.5" customHeight="1">
      <c r="A20" s="60"/>
      <c r="B20" s="65" t="s">
        <v>101</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c r="AJ20" s="59">
        <f>SUM(AJ15:AJ19)</f>
        <v>85.5</v>
      </c>
      <c r="AK20" s="59">
        <f>SUM(AK15:AK19)</f>
        <v>42.5</v>
      </c>
      <c r="AL20" s="59">
        <f>SUM(AL15:AL19)</f>
        <v>1</v>
      </c>
      <c r="AM20" s="59">
        <f>SUM(AM15:AM19)</f>
        <v>1</v>
      </c>
      <c r="AN20" s="59">
        <f>SUM(AN15:AN19)</f>
        <v>128</v>
      </c>
    </row>
    <row r="22" spans="2:40" ht="23.25" customHeight="1">
      <c r="B22" s="63" t="s">
        <v>98</v>
      </c>
      <c r="C22" s="63"/>
      <c r="D22" s="63"/>
      <c r="E22" s="63"/>
      <c r="F22" s="63"/>
      <c r="G22" s="63"/>
      <c r="AH22" s="63" t="s">
        <v>99</v>
      </c>
      <c r="AI22" s="63"/>
      <c r="AJ22" s="63"/>
      <c r="AK22" s="63"/>
      <c r="AL22" s="63"/>
      <c r="AM22" s="63"/>
      <c r="AN22" s="63"/>
    </row>
    <row r="27" spans="2:40" ht="16.5">
      <c r="B27" s="63"/>
      <c r="C27" s="63"/>
      <c r="D27" s="63"/>
      <c r="E27" s="63"/>
      <c r="F27" s="63"/>
      <c r="G27" s="63"/>
      <c r="AH27" s="63"/>
      <c r="AI27" s="63"/>
      <c r="AJ27" s="63"/>
      <c r="AK27" s="63"/>
      <c r="AL27" s="63"/>
      <c r="AM27" s="63"/>
      <c r="AN27" s="63"/>
    </row>
  </sheetData>
  <sheetProtection/>
  <mergeCells count="17">
    <mergeCell ref="AH2:AN2"/>
    <mergeCell ref="AH1:AN1"/>
    <mergeCell ref="A7:AN7"/>
    <mergeCell ref="A8:AN8"/>
    <mergeCell ref="AH4:AN4"/>
    <mergeCell ref="A2:F2"/>
    <mergeCell ref="A1:F1"/>
    <mergeCell ref="B10:G11"/>
    <mergeCell ref="M11:N11"/>
    <mergeCell ref="M10:N10"/>
    <mergeCell ref="B22:G22"/>
    <mergeCell ref="AH27:AN27"/>
    <mergeCell ref="AH22:AN22"/>
    <mergeCell ref="B27:G27"/>
    <mergeCell ref="O11:P11"/>
    <mergeCell ref="O10:P10"/>
    <mergeCell ref="B20:AI20"/>
  </mergeCells>
  <conditionalFormatting sqref="E13:AI19">
    <cfRule type="expression" priority="1" dxfId="3">
      <formula>IF(E$13="",TRUE,FALSE)</formula>
    </cfRule>
    <cfRule type="expression" priority="2" dxfId="3">
      <formula>IF($E$13=””,TRUE,FALSE)</formula>
    </cfRule>
    <cfRule type="expression" priority="3" dxfId="0">
      <formula>IF(WEEKDAY(E$13)=1,TRUE,FALSE)</formula>
    </cfRule>
    <cfRule type="expression" priority="4" dxfId="1">
      <formula>IF(WEEKDAY(E$14)="CN",TRUE,FALSE)</formula>
    </cfRule>
    <cfRule type="expression" priority="5" dxfId="0">
      <formula>IF(WEEKDAY(E$14)=1,TRUE,FALSE)</formula>
    </cfRule>
  </conditionalFormatting>
  <printOptions horizontalCentered="1"/>
  <pageMargins left="0.31" right="0.2" top="0.4" bottom="0.42" header="0.3" footer="0.3"/>
  <pageSetup fitToHeight="0" fitToWidth="1" horizontalDpi="600" verticalDpi="600" orientation="landscape" paperSize="9" scale="57" r:id="rId2"/>
  <drawing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3:Z37"/>
  <sheetViews>
    <sheetView tabSelected="1" zoomScalePageLayoutView="0" workbookViewId="0" topLeftCell="A22">
      <selection activeCell="B28" sqref="B28:D28"/>
    </sheetView>
  </sheetViews>
  <sheetFormatPr defaultColWidth="9.140625" defaultRowHeight="15"/>
  <cols>
    <col min="2" max="2" width="15.28125" style="0" customWidth="1"/>
    <col min="3" max="3" width="14.7109375" style="0" customWidth="1"/>
    <col min="4" max="4" width="15.57421875" style="0" customWidth="1"/>
    <col min="7" max="26" width="5.7109375" style="0" customWidth="1"/>
  </cols>
  <sheetData>
    <row r="3" s="15" customFormat="1" ht="16.5">
      <c r="B3" s="15" t="s">
        <v>64</v>
      </c>
    </row>
    <row r="4" spans="1:3" s="6" customFormat="1" ht="20.25" customHeight="1">
      <c r="A4" s="5"/>
      <c r="B4" s="6" t="s">
        <v>67</v>
      </c>
      <c r="C4" s="7"/>
    </row>
    <row r="5" spans="1:26" s="4" customFormat="1" ht="306.75" customHeight="1">
      <c r="A5" s="1"/>
      <c r="B5" s="75" t="s">
        <v>102</v>
      </c>
      <c r="C5" s="75"/>
      <c r="D5" s="75"/>
      <c r="E5" s="75"/>
      <c r="F5" s="75"/>
      <c r="G5" s="75"/>
      <c r="H5" s="75"/>
      <c r="I5" s="75"/>
      <c r="J5" s="75"/>
      <c r="K5" s="75"/>
      <c r="L5" s="75"/>
      <c r="M5" s="75"/>
      <c r="N5" s="75"/>
      <c r="O5" s="75"/>
      <c r="P5" s="75"/>
      <c r="Q5" s="75"/>
      <c r="R5" s="75"/>
      <c r="S5" s="75"/>
      <c r="T5" s="75"/>
      <c r="U5" s="75"/>
      <c r="V5" s="75"/>
      <c r="W5" s="75"/>
      <c r="X5" s="75"/>
      <c r="Y5" s="75"/>
      <c r="Z5" s="75"/>
    </row>
    <row r="6" spans="1:3" s="4" customFormat="1" ht="6.75" customHeight="1">
      <c r="A6" s="1"/>
      <c r="B6" s="2"/>
      <c r="C6" s="3"/>
    </row>
    <row r="7" spans="1:3" s="6" customFormat="1" ht="16.5">
      <c r="A7" s="5"/>
      <c r="B7" s="6" t="s">
        <v>68</v>
      </c>
      <c r="C7" s="7"/>
    </row>
    <row r="8" spans="1:3" s="6" customFormat="1" ht="16.5">
      <c r="A8" s="5"/>
      <c r="C8" s="7"/>
    </row>
    <row r="9" spans="1:26" s="10" customFormat="1" ht="33">
      <c r="A9" s="8"/>
      <c r="B9" s="88" t="s">
        <v>35</v>
      </c>
      <c r="C9" s="89"/>
      <c r="D9" s="90"/>
      <c r="E9" s="9" t="s">
        <v>36</v>
      </c>
      <c r="F9" s="86" t="s">
        <v>4</v>
      </c>
      <c r="G9" s="86"/>
      <c r="H9" s="86"/>
      <c r="I9" s="86"/>
      <c r="J9" s="86"/>
      <c r="K9" s="86"/>
      <c r="L9" s="86"/>
      <c r="M9" s="86"/>
      <c r="N9" s="86"/>
      <c r="O9" s="86"/>
      <c r="P9" s="86"/>
      <c r="Q9" s="86"/>
      <c r="R9" s="86"/>
      <c r="S9" s="86"/>
      <c r="T9" s="86"/>
      <c r="U9" s="86"/>
      <c r="V9" s="86"/>
      <c r="W9" s="86"/>
      <c r="X9" s="86"/>
      <c r="Y9" s="86"/>
      <c r="Z9" s="86"/>
    </row>
    <row r="10" spans="1:26" s="4" customFormat="1" ht="16.5">
      <c r="A10" s="1"/>
      <c r="B10" s="85" t="s">
        <v>6</v>
      </c>
      <c r="C10" s="85"/>
      <c r="D10" s="85"/>
      <c r="E10" s="11" t="s">
        <v>7</v>
      </c>
      <c r="F10" s="14" t="s">
        <v>37</v>
      </c>
      <c r="G10" s="84"/>
      <c r="H10" s="84"/>
      <c r="I10" s="84"/>
      <c r="J10" s="84"/>
      <c r="K10" s="84"/>
      <c r="L10" s="84"/>
      <c r="M10" s="84"/>
      <c r="N10" s="84"/>
      <c r="O10" s="84"/>
      <c r="P10" s="84"/>
      <c r="Q10" s="84"/>
      <c r="R10" s="84"/>
      <c r="S10" s="84"/>
      <c r="T10" s="84"/>
      <c r="U10" s="84"/>
      <c r="V10" s="84"/>
      <c r="W10" s="84"/>
      <c r="X10" s="84"/>
      <c r="Y10" s="84"/>
      <c r="Z10" s="84"/>
    </row>
    <row r="11" spans="1:26" s="4" customFormat="1" ht="16.5">
      <c r="A11" s="1"/>
      <c r="B11" s="85" t="s">
        <v>60</v>
      </c>
      <c r="C11" s="85"/>
      <c r="D11" s="85"/>
      <c r="E11" s="11" t="s">
        <v>8</v>
      </c>
      <c r="F11" s="11" t="s">
        <v>37</v>
      </c>
      <c r="G11" s="84"/>
      <c r="H11" s="84"/>
      <c r="I11" s="84"/>
      <c r="J11" s="84"/>
      <c r="K11" s="84"/>
      <c r="L11" s="84"/>
      <c r="M11" s="84"/>
      <c r="N11" s="84"/>
      <c r="O11" s="84"/>
      <c r="P11" s="84"/>
      <c r="Q11" s="84"/>
      <c r="R11" s="84"/>
      <c r="S11" s="84"/>
      <c r="T11" s="84"/>
      <c r="U11" s="84"/>
      <c r="V11" s="84"/>
      <c r="W11" s="84"/>
      <c r="X11" s="84"/>
      <c r="Y11" s="84"/>
      <c r="Z11" s="84"/>
    </row>
    <row r="12" spans="1:26" s="19" customFormat="1" ht="60.75" customHeight="1">
      <c r="A12" s="16"/>
      <c r="B12" s="96" t="s">
        <v>9</v>
      </c>
      <c r="C12" s="97"/>
      <c r="D12" s="98"/>
      <c r="E12" s="17" t="s">
        <v>78</v>
      </c>
      <c r="F12" s="18" t="s">
        <v>37</v>
      </c>
      <c r="G12" s="82" t="s">
        <v>38</v>
      </c>
      <c r="H12" s="82"/>
      <c r="I12" s="82"/>
      <c r="J12" s="82"/>
      <c r="K12" s="82"/>
      <c r="L12" s="82"/>
      <c r="M12" s="82"/>
      <c r="N12" s="82"/>
      <c r="O12" s="82"/>
      <c r="P12" s="82"/>
      <c r="Q12" s="82"/>
      <c r="R12" s="82"/>
      <c r="S12" s="82"/>
      <c r="T12" s="82"/>
      <c r="U12" s="82"/>
      <c r="V12" s="82"/>
      <c r="W12" s="82"/>
      <c r="X12" s="82"/>
      <c r="Y12" s="82"/>
      <c r="Z12" s="82"/>
    </row>
    <row r="13" spans="1:26" s="19" customFormat="1" ht="24.75" customHeight="1">
      <c r="A13" s="16"/>
      <c r="B13" s="96" t="s">
        <v>14</v>
      </c>
      <c r="C13" s="97"/>
      <c r="D13" s="98"/>
      <c r="E13" s="17" t="s">
        <v>10</v>
      </c>
      <c r="F13" s="18" t="s">
        <v>41</v>
      </c>
      <c r="G13" s="91" t="s">
        <v>40</v>
      </c>
      <c r="H13" s="91"/>
      <c r="I13" s="91"/>
      <c r="J13" s="91"/>
      <c r="K13" s="91"/>
      <c r="L13" s="91"/>
      <c r="M13" s="91"/>
      <c r="N13" s="91"/>
      <c r="O13" s="91"/>
      <c r="P13" s="91"/>
      <c r="Q13" s="91"/>
      <c r="R13" s="91"/>
      <c r="S13" s="91"/>
      <c r="T13" s="91"/>
      <c r="U13" s="91"/>
      <c r="V13" s="91"/>
      <c r="W13" s="91"/>
      <c r="X13" s="91"/>
      <c r="Y13" s="91"/>
      <c r="Z13" s="91"/>
    </row>
    <row r="14" spans="1:26" s="4" customFormat="1" ht="75" customHeight="1">
      <c r="A14" s="1"/>
      <c r="B14" s="91" t="s">
        <v>61</v>
      </c>
      <c r="C14" s="91"/>
      <c r="D14" s="91"/>
      <c r="E14" s="12" t="s">
        <v>13</v>
      </c>
      <c r="F14" s="11" t="s">
        <v>41</v>
      </c>
      <c r="G14" s="91"/>
      <c r="H14" s="91"/>
      <c r="I14" s="91"/>
      <c r="J14" s="91"/>
      <c r="K14" s="91"/>
      <c r="L14" s="91"/>
      <c r="M14" s="91"/>
      <c r="N14" s="91"/>
      <c r="O14" s="91"/>
      <c r="P14" s="91"/>
      <c r="Q14" s="91"/>
      <c r="R14" s="91"/>
      <c r="S14" s="91"/>
      <c r="T14" s="91"/>
      <c r="U14" s="91"/>
      <c r="V14" s="91"/>
      <c r="W14" s="91"/>
      <c r="X14" s="91"/>
      <c r="Y14" s="91"/>
      <c r="Z14" s="91"/>
    </row>
    <row r="15" spans="1:26" s="19" customFormat="1" ht="24" customHeight="1">
      <c r="A15" s="16"/>
      <c r="B15" s="82" t="s">
        <v>11</v>
      </c>
      <c r="C15" s="82"/>
      <c r="D15" s="82"/>
      <c r="E15" s="17" t="s">
        <v>77</v>
      </c>
      <c r="F15" s="18" t="s">
        <v>41</v>
      </c>
      <c r="G15" s="91"/>
      <c r="H15" s="91"/>
      <c r="I15" s="91"/>
      <c r="J15" s="91"/>
      <c r="K15" s="91"/>
      <c r="L15" s="91"/>
      <c r="M15" s="91"/>
      <c r="N15" s="91"/>
      <c r="O15" s="91"/>
      <c r="P15" s="91"/>
      <c r="Q15" s="91"/>
      <c r="R15" s="91"/>
      <c r="S15" s="91"/>
      <c r="T15" s="91"/>
      <c r="U15" s="91"/>
      <c r="V15" s="91"/>
      <c r="W15" s="91"/>
      <c r="X15" s="91"/>
      <c r="Y15" s="91"/>
      <c r="Z15" s="91"/>
    </row>
    <row r="16" spans="1:26" s="4" customFormat="1" ht="60" customHeight="1">
      <c r="A16" s="1"/>
      <c r="B16" s="76" t="s">
        <v>12</v>
      </c>
      <c r="C16" s="77"/>
      <c r="D16" s="78"/>
      <c r="E16" s="12" t="s">
        <v>39</v>
      </c>
      <c r="F16" s="13" t="s">
        <v>57</v>
      </c>
      <c r="G16" s="83" t="s">
        <v>55</v>
      </c>
      <c r="H16" s="83"/>
      <c r="I16" s="83"/>
      <c r="J16" s="83"/>
      <c r="K16" s="83"/>
      <c r="L16" s="83"/>
      <c r="M16" s="83"/>
      <c r="N16" s="83"/>
      <c r="O16" s="83"/>
      <c r="P16" s="83"/>
      <c r="Q16" s="83"/>
      <c r="R16" s="83"/>
      <c r="S16" s="83"/>
      <c r="T16" s="83"/>
      <c r="U16" s="83"/>
      <c r="V16" s="83"/>
      <c r="W16" s="83"/>
      <c r="X16" s="83"/>
      <c r="Y16" s="83"/>
      <c r="Z16" s="83"/>
    </row>
    <row r="17" spans="1:26" s="4" customFormat="1" ht="60" customHeight="1">
      <c r="A17" s="1"/>
      <c r="B17" s="79"/>
      <c r="C17" s="80"/>
      <c r="D17" s="81"/>
      <c r="E17" s="11" t="s">
        <v>62</v>
      </c>
      <c r="F17" s="13" t="s">
        <v>57</v>
      </c>
      <c r="G17" s="83" t="s">
        <v>66</v>
      </c>
      <c r="H17" s="83"/>
      <c r="I17" s="83"/>
      <c r="J17" s="83"/>
      <c r="K17" s="83"/>
      <c r="L17" s="83"/>
      <c r="M17" s="83"/>
      <c r="N17" s="83"/>
      <c r="O17" s="83"/>
      <c r="P17" s="83"/>
      <c r="Q17" s="83"/>
      <c r="R17" s="83"/>
      <c r="S17" s="83"/>
      <c r="T17" s="83"/>
      <c r="U17" s="83"/>
      <c r="V17" s="83"/>
      <c r="W17" s="83"/>
      <c r="X17" s="83"/>
      <c r="Y17" s="83"/>
      <c r="Z17" s="83"/>
    </row>
    <row r="18" spans="1:26" s="4" customFormat="1" ht="60" customHeight="1">
      <c r="A18" s="1"/>
      <c r="B18" s="79"/>
      <c r="C18" s="80"/>
      <c r="D18" s="81"/>
      <c r="E18" s="11" t="s">
        <v>79</v>
      </c>
      <c r="F18" s="11" t="s">
        <v>37</v>
      </c>
      <c r="G18" s="83" t="s">
        <v>65</v>
      </c>
      <c r="H18" s="83"/>
      <c r="I18" s="83"/>
      <c r="J18" s="83"/>
      <c r="K18" s="83"/>
      <c r="L18" s="83"/>
      <c r="M18" s="83"/>
      <c r="N18" s="83"/>
      <c r="O18" s="83"/>
      <c r="P18" s="83"/>
      <c r="Q18" s="83"/>
      <c r="R18" s="83"/>
      <c r="S18" s="83"/>
      <c r="T18" s="83"/>
      <c r="U18" s="83"/>
      <c r="V18" s="83"/>
      <c r="W18" s="83"/>
      <c r="X18" s="83"/>
      <c r="Y18" s="83"/>
      <c r="Z18" s="83"/>
    </row>
    <row r="19" spans="1:26" s="4" customFormat="1" ht="51" customHeight="1">
      <c r="A19" s="1"/>
      <c r="B19" s="79"/>
      <c r="C19" s="80"/>
      <c r="D19" s="81"/>
      <c r="E19" s="12" t="s">
        <v>80</v>
      </c>
      <c r="F19" s="11" t="s">
        <v>37</v>
      </c>
      <c r="G19" s="83" t="s">
        <v>56</v>
      </c>
      <c r="H19" s="83"/>
      <c r="I19" s="83"/>
      <c r="J19" s="83"/>
      <c r="K19" s="83"/>
      <c r="L19" s="83"/>
      <c r="M19" s="83"/>
      <c r="N19" s="83"/>
      <c r="O19" s="83"/>
      <c r="P19" s="83"/>
      <c r="Q19" s="83"/>
      <c r="R19" s="83"/>
      <c r="S19" s="83"/>
      <c r="T19" s="83"/>
      <c r="U19" s="83"/>
      <c r="V19" s="83"/>
      <c r="W19" s="83"/>
      <c r="X19" s="83"/>
      <c r="Y19" s="83"/>
      <c r="Z19" s="83"/>
    </row>
    <row r="20" spans="1:26" s="19" customFormat="1" ht="36" customHeight="1">
      <c r="A20" s="16"/>
      <c r="B20" s="82" t="s">
        <v>15</v>
      </c>
      <c r="C20" s="82"/>
      <c r="D20" s="82"/>
      <c r="E20" s="17" t="s">
        <v>23</v>
      </c>
      <c r="F20" s="18" t="s">
        <v>41</v>
      </c>
      <c r="G20" s="95"/>
      <c r="H20" s="95"/>
      <c r="I20" s="95"/>
      <c r="J20" s="95"/>
      <c r="K20" s="95"/>
      <c r="L20" s="95"/>
      <c r="M20" s="95"/>
      <c r="N20" s="95"/>
      <c r="O20" s="95"/>
      <c r="P20" s="95"/>
      <c r="Q20" s="95"/>
      <c r="R20" s="95"/>
      <c r="S20" s="95"/>
      <c r="T20" s="95"/>
      <c r="U20" s="95"/>
      <c r="V20" s="95"/>
      <c r="W20" s="95"/>
      <c r="X20" s="95"/>
      <c r="Y20" s="95"/>
      <c r="Z20" s="95"/>
    </row>
    <row r="21" spans="1:26" s="19" customFormat="1" ht="36" customHeight="1">
      <c r="A21" s="16"/>
      <c r="B21" s="82" t="s">
        <v>16</v>
      </c>
      <c r="C21" s="82"/>
      <c r="D21" s="82"/>
      <c r="E21" s="17" t="s">
        <v>24</v>
      </c>
      <c r="F21" s="18" t="s">
        <v>41</v>
      </c>
      <c r="G21" s="87"/>
      <c r="H21" s="87"/>
      <c r="I21" s="87"/>
      <c r="J21" s="87"/>
      <c r="K21" s="87"/>
      <c r="L21" s="87"/>
      <c r="M21" s="87"/>
      <c r="N21" s="87"/>
      <c r="O21" s="87"/>
      <c r="P21" s="87"/>
      <c r="Q21" s="87"/>
      <c r="R21" s="87"/>
      <c r="S21" s="87"/>
      <c r="T21" s="87"/>
      <c r="U21" s="87"/>
      <c r="V21" s="87"/>
      <c r="W21" s="87"/>
      <c r="X21" s="87"/>
      <c r="Y21" s="87"/>
      <c r="Z21" s="87"/>
    </row>
    <row r="22" spans="1:26" s="19" customFormat="1" ht="36" customHeight="1">
      <c r="A22" s="16"/>
      <c r="B22" s="82" t="s">
        <v>17</v>
      </c>
      <c r="C22" s="82"/>
      <c r="D22" s="82"/>
      <c r="E22" s="17" t="s">
        <v>25</v>
      </c>
      <c r="F22" s="18" t="s">
        <v>41</v>
      </c>
      <c r="G22" s="91" t="s">
        <v>42</v>
      </c>
      <c r="H22" s="91"/>
      <c r="I22" s="91"/>
      <c r="J22" s="91"/>
      <c r="K22" s="91"/>
      <c r="L22" s="91"/>
      <c r="M22" s="91"/>
      <c r="N22" s="91"/>
      <c r="O22" s="91"/>
      <c r="P22" s="91"/>
      <c r="Q22" s="91"/>
      <c r="R22" s="91"/>
      <c r="S22" s="91"/>
      <c r="T22" s="91"/>
      <c r="U22" s="91"/>
      <c r="V22" s="91"/>
      <c r="W22" s="91"/>
      <c r="X22" s="91"/>
      <c r="Y22" s="91"/>
      <c r="Z22" s="91"/>
    </row>
    <row r="23" spans="1:26" s="19" customFormat="1" ht="36" customHeight="1">
      <c r="A23" s="16"/>
      <c r="B23" s="82" t="s">
        <v>18</v>
      </c>
      <c r="C23" s="82"/>
      <c r="D23" s="82"/>
      <c r="E23" s="17" t="s">
        <v>26</v>
      </c>
      <c r="F23" s="18" t="s">
        <v>41</v>
      </c>
      <c r="G23" s="91"/>
      <c r="H23" s="91"/>
      <c r="I23" s="91"/>
      <c r="J23" s="91"/>
      <c r="K23" s="91"/>
      <c r="L23" s="91"/>
      <c r="M23" s="91"/>
      <c r="N23" s="91"/>
      <c r="O23" s="91"/>
      <c r="P23" s="91"/>
      <c r="Q23" s="91"/>
      <c r="R23" s="91"/>
      <c r="S23" s="91"/>
      <c r="T23" s="91"/>
      <c r="U23" s="91"/>
      <c r="V23" s="91"/>
      <c r="W23" s="91"/>
      <c r="X23" s="91"/>
      <c r="Y23" s="91"/>
      <c r="Z23" s="91"/>
    </row>
    <row r="24" spans="1:26" s="19" customFormat="1" ht="36" customHeight="1">
      <c r="A24" s="16"/>
      <c r="B24" s="82" t="s">
        <v>19</v>
      </c>
      <c r="C24" s="82"/>
      <c r="D24" s="82"/>
      <c r="E24" s="17" t="s">
        <v>27</v>
      </c>
      <c r="F24" s="18" t="s">
        <v>41</v>
      </c>
      <c r="G24" s="91"/>
      <c r="H24" s="91"/>
      <c r="I24" s="91"/>
      <c r="J24" s="91"/>
      <c r="K24" s="91"/>
      <c r="L24" s="91"/>
      <c r="M24" s="91"/>
      <c r="N24" s="91"/>
      <c r="O24" s="91"/>
      <c r="P24" s="91"/>
      <c r="Q24" s="91"/>
      <c r="R24" s="91"/>
      <c r="S24" s="91"/>
      <c r="T24" s="91"/>
      <c r="U24" s="91"/>
      <c r="V24" s="91"/>
      <c r="W24" s="91"/>
      <c r="X24" s="91"/>
      <c r="Y24" s="91"/>
      <c r="Z24" s="91"/>
    </row>
    <row r="25" spans="1:26" s="19" customFormat="1" ht="36" customHeight="1">
      <c r="A25" s="16"/>
      <c r="B25" s="82" t="s">
        <v>90</v>
      </c>
      <c r="C25" s="82"/>
      <c r="D25" s="82"/>
      <c r="E25" s="21" t="s">
        <v>91</v>
      </c>
      <c r="F25" s="18" t="s">
        <v>41</v>
      </c>
      <c r="G25" s="22"/>
      <c r="H25" s="23"/>
      <c r="I25" s="23"/>
      <c r="J25" s="23"/>
      <c r="K25" s="23"/>
      <c r="L25" s="23"/>
      <c r="M25" s="23"/>
      <c r="N25" s="23"/>
      <c r="O25" s="23"/>
      <c r="P25" s="23"/>
      <c r="Q25" s="23"/>
      <c r="R25" s="23"/>
      <c r="S25" s="23"/>
      <c r="T25" s="23"/>
      <c r="U25" s="23"/>
      <c r="V25" s="23"/>
      <c r="W25" s="23"/>
      <c r="X25" s="23"/>
      <c r="Y25" s="23"/>
      <c r="Z25" s="24"/>
    </row>
    <row r="26" spans="1:26" s="19" customFormat="1" ht="36" customHeight="1">
      <c r="A26" s="16"/>
      <c r="B26" s="99" t="s">
        <v>95</v>
      </c>
      <c r="C26" s="100"/>
      <c r="D26" s="101"/>
      <c r="E26" s="28" t="s">
        <v>94</v>
      </c>
      <c r="F26" s="18" t="s">
        <v>37</v>
      </c>
      <c r="G26" s="25"/>
      <c r="H26" s="26"/>
      <c r="I26" s="26"/>
      <c r="J26" s="26"/>
      <c r="K26" s="26"/>
      <c r="L26" s="26"/>
      <c r="M26" s="26"/>
      <c r="N26" s="26"/>
      <c r="O26" s="26"/>
      <c r="P26" s="26"/>
      <c r="Q26" s="26"/>
      <c r="R26" s="26"/>
      <c r="S26" s="26"/>
      <c r="T26" s="26"/>
      <c r="U26" s="26"/>
      <c r="V26" s="26"/>
      <c r="W26" s="26"/>
      <c r="X26" s="26"/>
      <c r="Y26" s="26"/>
      <c r="Z26" s="27"/>
    </row>
    <row r="27" spans="1:26" s="19" customFormat="1" ht="36" customHeight="1">
      <c r="A27" s="16"/>
      <c r="B27" s="99" t="s">
        <v>84</v>
      </c>
      <c r="C27" s="100"/>
      <c r="D27" s="101"/>
      <c r="E27" s="20" t="s">
        <v>85</v>
      </c>
      <c r="F27" s="18" t="s">
        <v>41</v>
      </c>
      <c r="G27" s="92" t="s">
        <v>86</v>
      </c>
      <c r="H27" s="93"/>
      <c r="I27" s="93"/>
      <c r="J27" s="93"/>
      <c r="K27" s="93"/>
      <c r="L27" s="93"/>
      <c r="M27" s="93"/>
      <c r="N27" s="93"/>
      <c r="O27" s="93"/>
      <c r="P27" s="93"/>
      <c r="Q27" s="93"/>
      <c r="R27" s="93"/>
      <c r="S27" s="93"/>
      <c r="T27" s="93"/>
      <c r="U27" s="93"/>
      <c r="V27" s="93"/>
      <c r="W27" s="93"/>
      <c r="X27" s="93"/>
      <c r="Y27" s="93"/>
      <c r="Z27" s="94"/>
    </row>
    <row r="28" spans="1:26" s="19" customFormat="1" ht="36" customHeight="1">
      <c r="A28" s="16"/>
      <c r="B28" s="82" t="s">
        <v>75</v>
      </c>
      <c r="C28" s="82"/>
      <c r="D28" s="82"/>
      <c r="E28" s="17" t="s">
        <v>28</v>
      </c>
      <c r="F28" s="18" t="s">
        <v>43</v>
      </c>
      <c r="G28" s="87"/>
      <c r="H28" s="87"/>
      <c r="I28" s="87"/>
      <c r="J28" s="87"/>
      <c r="K28" s="87"/>
      <c r="L28" s="87"/>
      <c r="M28" s="87"/>
      <c r="N28" s="87"/>
      <c r="O28" s="87"/>
      <c r="P28" s="87"/>
      <c r="Q28" s="87"/>
      <c r="R28" s="87"/>
      <c r="S28" s="87"/>
      <c r="T28" s="87"/>
      <c r="U28" s="87"/>
      <c r="V28" s="87"/>
      <c r="W28" s="87"/>
      <c r="X28" s="87"/>
      <c r="Y28" s="87"/>
      <c r="Z28" s="87"/>
    </row>
    <row r="29" spans="1:26" s="19" customFormat="1" ht="36" customHeight="1">
      <c r="A29" s="16"/>
      <c r="B29" s="82" t="s">
        <v>81</v>
      </c>
      <c r="C29" s="82"/>
      <c r="D29" s="82"/>
      <c r="E29" s="17" t="s">
        <v>82</v>
      </c>
      <c r="F29" s="18" t="s">
        <v>43</v>
      </c>
      <c r="G29" s="87"/>
      <c r="H29" s="87"/>
      <c r="I29" s="87"/>
      <c r="J29" s="87"/>
      <c r="K29" s="87"/>
      <c r="L29" s="87"/>
      <c r="M29" s="87"/>
      <c r="N29" s="87"/>
      <c r="O29" s="87"/>
      <c r="P29" s="87"/>
      <c r="Q29" s="87"/>
      <c r="R29" s="87"/>
      <c r="S29" s="87"/>
      <c r="T29" s="87"/>
      <c r="U29" s="87"/>
      <c r="V29" s="87"/>
      <c r="W29" s="87"/>
      <c r="X29" s="87"/>
      <c r="Y29" s="87"/>
      <c r="Z29" s="87"/>
    </row>
    <row r="30" spans="1:26" s="19" customFormat="1" ht="27.75" customHeight="1">
      <c r="A30" s="16"/>
      <c r="B30" s="82" t="s">
        <v>73</v>
      </c>
      <c r="C30" s="82"/>
      <c r="D30" s="82"/>
      <c r="E30" s="17" t="s">
        <v>29</v>
      </c>
      <c r="F30" s="18" t="s">
        <v>44</v>
      </c>
      <c r="G30" s="91" t="s">
        <v>45</v>
      </c>
      <c r="H30" s="91"/>
      <c r="I30" s="91"/>
      <c r="J30" s="91"/>
      <c r="K30" s="91"/>
      <c r="L30" s="91"/>
      <c r="M30" s="91"/>
      <c r="N30" s="91"/>
      <c r="O30" s="91"/>
      <c r="P30" s="91"/>
      <c r="Q30" s="91"/>
      <c r="R30" s="91"/>
      <c r="S30" s="91"/>
      <c r="T30" s="91"/>
      <c r="U30" s="91"/>
      <c r="V30" s="91"/>
      <c r="W30" s="91"/>
      <c r="X30" s="91"/>
      <c r="Y30" s="91"/>
      <c r="Z30" s="91"/>
    </row>
    <row r="31" spans="1:26" s="19" customFormat="1" ht="27.75" customHeight="1">
      <c r="A31" s="16"/>
      <c r="B31" s="82" t="s">
        <v>20</v>
      </c>
      <c r="C31" s="82"/>
      <c r="D31" s="82"/>
      <c r="E31" s="17" t="s">
        <v>30</v>
      </c>
      <c r="F31" s="18" t="s">
        <v>44</v>
      </c>
      <c r="G31" s="91"/>
      <c r="H31" s="91"/>
      <c r="I31" s="91"/>
      <c r="J31" s="91"/>
      <c r="K31" s="91"/>
      <c r="L31" s="91"/>
      <c r="M31" s="91"/>
      <c r="N31" s="91"/>
      <c r="O31" s="91"/>
      <c r="P31" s="91"/>
      <c r="Q31" s="91"/>
      <c r="R31" s="91"/>
      <c r="S31" s="91"/>
      <c r="T31" s="91"/>
      <c r="U31" s="91"/>
      <c r="V31" s="91"/>
      <c r="W31" s="91"/>
      <c r="X31" s="91"/>
      <c r="Y31" s="91"/>
      <c r="Z31" s="91"/>
    </row>
    <row r="32" spans="1:26" s="4" customFormat="1" ht="27.75" customHeight="1">
      <c r="A32" s="1"/>
      <c r="B32" s="91" t="s">
        <v>21</v>
      </c>
      <c r="C32" s="91"/>
      <c r="D32" s="91"/>
      <c r="E32" s="12" t="s">
        <v>31</v>
      </c>
      <c r="F32" s="11" t="s">
        <v>44</v>
      </c>
      <c r="G32" s="91"/>
      <c r="H32" s="91"/>
      <c r="I32" s="91"/>
      <c r="J32" s="91"/>
      <c r="K32" s="91"/>
      <c r="L32" s="91"/>
      <c r="M32" s="91"/>
      <c r="N32" s="91"/>
      <c r="O32" s="91"/>
      <c r="P32" s="91"/>
      <c r="Q32" s="91"/>
      <c r="R32" s="91"/>
      <c r="S32" s="91"/>
      <c r="T32" s="91"/>
      <c r="U32" s="91"/>
      <c r="V32" s="91"/>
      <c r="W32" s="91"/>
      <c r="X32" s="91"/>
      <c r="Y32" s="91"/>
      <c r="Z32" s="91"/>
    </row>
    <row r="33" spans="1:26" s="19" customFormat="1" ht="39" customHeight="1">
      <c r="A33" s="16"/>
      <c r="B33" s="82" t="s">
        <v>59</v>
      </c>
      <c r="C33" s="82"/>
      <c r="D33" s="82"/>
      <c r="E33" s="17" t="s">
        <v>32</v>
      </c>
      <c r="F33" s="18" t="s">
        <v>44</v>
      </c>
      <c r="G33" s="91"/>
      <c r="H33" s="91"/>
      <c r="I33" s="91"/>
      <c r="J33" s="91"/>
      <c r="K33" s="91"/>
      <c r="L33" s="91"/>
      <c r="M33" s="91"/>
      <c r="N33" s="91"/>
      <c r="O33" s="91"/>
      <c r="P33" s="91"/>
      <c r="Q33" s="91"/>
      <c r="R33" s="91"/>
      <c r="S33" s="91"/>
      <c r="T33" s="91"/>
      <c r="U33" s="91"/>
      <c r="V33" s="91"/>
      <c r="W33" s="91"/>
      <c r="X33" s="91"/>
      <c r="Y33" s="91"/>
      <c r="Z33" s="91"/>
    </row>
    <row r="34" spans="1:26" s="19" customFormat="1" ht="27.75" customHeight="1">
      <c r="A34" s="16"/>
      <c r="B34" s="82" t="s">
        <v>22</v>
      </c>
      <c r="C34" s="82"/>
      <c r="D34" s="82"/>
      <c r="E34" s="17" t="s">
        <v>74</v>
      </c>
      <c r="F34" s="18" t="s">
        <v>44</v>
      </c>
      <c r="G34" s="91"/>
      <c r="H34" s="91"/>
      <c r="I34" s="91"/>
      <c r="J34" s="91"/>
      <c r="K34" s="91"/>
      <c r="L34" s="91"/>
      <c r="M34" s="91"/>
      <c r="N34" s="91"/>
      <c r="O34" s="91"/>
      <c r="P34" s="91"/>
      <c r="Q34" s="91"/>
      <c r="R34" s="91"/>
      <c r="S34" s="91"/>
      <c r="T34" s="91"/>
      <c r="U34" s="91"/>
      <c r="V34" s="91"/>
      <c r="W34" s="91"/>
      <c r="X34" s="91"/>
      <c r="Y34" s="91"/>
      <c r="Z34" s="91"/>
    </row>
    <row r="35" spans="1:26" s="19" customFormat="1" ht="33.75" customHeight="1">
      <c r="A35" s="16"/>
      <c r="B35" s="82" t="s">
        <v>76</v>
      </c>
      <c r="C35" s="82"/>
      <c r="D35" s="82"/>
      <c r="E35" s="17" t="s">
        <v>33</v>
      </c>
      <c r="F35" s="18" t="s">
        <v>44</v>
      </c>
      <c r="G35" s="91"/>
      <c r="H35" s="91"/>
      <c r="I35" s="91"/>
      <c r="J35" s="91"/>
      <c r="K35" s="91"/>
      <c r="L35" s="91"/>
      <c r="M35" s="91"/>
      <c r="N35" s="91"/>
      <c r="O35" s="91"/>
      <c r="P35" s="91"/>
      <c r="Q35" s="91"/>
      <c r="R35" s="91"/>
      <c r="S35" s="91"/>
      <c r="T35" s="91"/>
      <c r="U35" s="91"/>
      <c r="V35" s="91"/>
      <c r="W35" s="91"/>
      <c r="X35" s="91"/>
      <c r="Y35" s="91"/>
      <c r="Z35" s="91"/>
    </row>
    <row r="36" spans="1:26" s="4" customFormat="1" ht="36" customHeight="1">
      <c r="A36" s="1"/>
      <c r="B36" s="102" t="s">
        <v>34</v>
      </c>
      <c r="C36" s="102"/>
      <c r="D36" s="102"/>
      <c r="E36" s="12"/>
      <c r="F36" s="11" t="s">
        <v>46</v>
      </c>
      <c r="G36" s="83" t="s">
        <v>100</v>
      </c>
      <c r="H36" s="83"/>
      <c r="I36" s="83"/>
      <c r="J36" s="83"/>
      <c r="K36" s="83"/>
      <c r="L36" s="83"/>
      <c r="M36" s="83"/>
      <c r="N36" s="83"/>
      <c r="O36" s="83"/>
      <c r="P36" s="83"/>
      <c r="Q36" s="83"/>
      <c r="R36" s="83"/>
      <c r="S36" s="83"/>
      <c r="T36" s="83"/>
      <c r="U36" s="83"/>
      <c r="V36" s="83"/>
      <c r="W36" s="83"/>
      <c r="X36" s="83"/>
      <c r="Y36" s="83"/>
      <c r="Z36" s="83"/>
    </row>
    <row r="37" spans="1:3" s="4" customFormat="1" ht="16.5">
      <c r="A37" s="1"/>
      <c r="C37" s="3"/>
    </row>
  </sheetData>
  <sheetProtection/>
  <mergeCells count="43">
    <mergeCell ref="B29:D29"/>
    <mergeCell ref="G36:Z36"/>
    <mergeCell ref="G18:Z18"/>
    <mergeCell ref="G29:Z29"/>
    <mergeCell ref="B27:D27"/>
    <mergeCell ref="B25:D25"/>
    <mergeCell ref="B21:D21"/>
    <mergeCell ref="B36:D36"/>
    <mergeCell ref="B20:D20"/>
    <mergeCell ref="G12:Z12"/>
    <mergeCell ref="B10:D10"/>
    <mergeCell ref="B12:D12"/>
    <mergeCell ref="B13:D13"/>
    <mergeCell ref="G16:Z16"/>
    <mergeCell ref="B26:D26"/>
    <mergeCell ref="B33:D33"/>
    <mergeCell ref="B35:D35"/>
    <mergeCell ref="B34:D34"/>
    <mergeCell ref="G30:Z35"/>
    <mergeCell ref="G27:Z27"/>
    <mergeCell ref="B28:D28"/>
    <mergeCell ref="G28:Z28"/>
    <mergeCell ref="B31:D31"/>
    <mergeCell ref="B32:D32"/>
    <mergeCell ref="B30:D30"/>
    <mergeCell ref="B9:D9"/>
    <mergeCell ref="G19:Z19"/>
    <mergeCell ref="G22:Z24"/>
    <mergeCell ref="B23:D23"/>
    <mergeCell ref="G20:Z20"/>
    <mergeCell ref="B15:D15"/>
    <mergeCell ref="B14:D14"/>
    <mergeCell ref="G13:Z15"/>
    <mergeCell ref="B5:Z5"/>
    <mergeCell ref="B16:D19"/>
    <mergeCell ref="B24:D24"/>
    <mergeCell ref="G17:Z17"/>
    <mergeCell ref="G10:Z10"/>
    <mergeCell ref="B11:D11"/>
    <mergeCell ref="F9:Z9"/>
    <mergeCell ref="G11:Z11"/>
    <mergeCell ref="G21:Z21"/>
    <mergeCell ref="B22:D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Giang Truong</cp:lastModifiedBy>
  <cp:lastPrinted>2022-12-22T03:35:18Z</cp:lastPrinted>
  <dcterms:created xsi:type="dcterms:W3CDTF">2021-01-05T08:04:27Z</dcterms:created>
  <dcterms:modified xsi:type="dcterms:W3CDTF">2024-01-24T09:23:31Z</dcterms:modified>
  <cp:category/>
  <cp:version/>
  <cp:contentType/>
  <cp:contentStatus/>
</cp:coreProperties>
</file>