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0425" activeTab="0"/>
  </bookViews>
  <sheets>
    <sheet name="FORM" sheetId="1" r:id="rId1"/>
    <sheet name="HUONG DAN" sheetId="2" r:id="rId2"/>
  </sheets>
  <definedNames>
    <definedName name="_xlnm.Print_Titles" localSheetId="0">'FORM'!$12:$13</definedName>
  </definedNames>
  <calcPr fullCalcOnLoad="1"/>
</workbook>
</file>

<file path=xl/sharedStrings.xml><?xml version="1.0" encoding="utf-8"?>
<sst xmlns="http://schemas.openxmlformats.org/spreadsheetml/2006/main" count="159" uniqueCount="103">
  <si>
    <t xml:space="preserve">  TRÖÔØNG ÑAÏI HOÏC COÂNG NGHEÄ ÑOÀNG NAI</t>
  </si>
  <si>
    <t>CỘNG HÒA XÃ HỘI CHỦ NGHĨA VIỆT NAM</t>
  </si>
  <si>
    <t>Độc lập - Tự do - Hạnh phúc</t>
  </si>
  <si>
    <t>Quý Thầy, Cô vui lòng đọc kỹ phần hướng dẫn ở sheet "HUONG DAN" trước khi nhập các thông tin</t>
  </si>
  <si>
    <t>Tháng</t>
  </si>
  <si>
    <t>Nhập thông tin theo thực tế, Ẩn hàng này khi in, KHÔNG XÓA</t>
  </si>
  <si>
    <t>Năm</t>
  </si>
  <si>
    <t>Stt</t>
  </si>
  <si>
    <t>Họ và tên</t>
  </si>
  <si>
    <t>Chức vụ</t>
  </si>
  <si>
    <t xml:space="preserve">Số công
nghỉ
hưởng lương </t>
  </si>
  <si>
    <t xml:space="preserve">Số công 
nghỉ
không hưởng
lương </t>
  </si>
  <si>
    <t>Số công 
nghỉ
hưởng
BHXH</t>
  </si>
  <si>
    <t>Tổng số công tính lương</t>
  </si>
  <si>
    <t>A</t>
  </si>
  <si>
    <t>B</t>
  </si>
  <si>
    <t>C</t>
  </si>
  <si>
    <t>D</t>
  </si>
  <si>
    <t>CT</t>
  </si>
  <si>
    <t>Ro</t>
  </si>
  <si>
    <t>Ô</t>
  </si>
  <si>
    <t>H</t>
  </si>
  <si>
    <t>Giảng viên</t>
  </si>
  <si>
    <t>Sáng</t>
  </si>
  <si>
    <t>Chiều</t>
  </si>
  <si>
    <t>Tối</t>
  </si>
  <si>
    <t>HN</t>
  </si>
  <si>
    <t>NH</t>
  </si>
  <si>
    <t>TRƯỞNG KHOA</t>
  </si>
  <si>
    <t>(KHOA)</t>
  </si>
  <si>
    <t>Buổi</t>
  </si>
  <si>
    <t>HƯỚNG DẪN THỰC HIỆN CHẤM CÔNG</t>
  </si>
  <si>
    <t>1. Lưu ý chấm công:</t>
  </si>
  <si>
    <t xml:space="preserve">2. Ký hiệu chấm công: </t>
  </si>
  <si>
    <t>Nội dung</t>
  </si>
  <si>
    <t>Ký hiệu</t>
  </si>
  <si>
    <t>Ghi chú</t>
  </si>
  <si>
    <t>(1)</t>
  </si>
  <si>
    <t>Đi công tác</t>
  </si>
  <si>
    <t>Đơn vị hoặc cá nhân ngoài trường hợp được cử đi công tác theo Quyết định của Nhà trường, khi có phát sinh việc chuyên môn của đơn vị cần liên hệ công tác ngoài phải báo Lịch công tác về Phòng Tổ chức Nhân sự theo quy định</t>
  </si>
  <si>
    <t>Đi học dài hạn (cao học, nghiên cứu sinh,..)</t>
  </si>
  <si>
    <t>(2)</t>
  </si>
  <si>
    <t>Cá nhân phải có hồ sơ xin đi học và được chấm công các ngày đi học theo quy định</t>
  </si>
  <si>
    <r>
      <t xml:space="preserve">Tham gia các khóa đào tạo, </t>
    </r>
    <r>
      <rPr>
        <sz val="13"/>
        <color indexed="10"/>
        <rFont val="Times New Roman"/>
        <family val="1"/>
      </rPr>
      <t>bồi dưỡng</t>
    </r>
    <r>
      <rPr>
        <sz val="13"/>
        <color indexed="30"/>
        <rFont val="Times New Roman"/>
        <family val="1"/>
      </rPr>
      <t xml:space="preserve"> </t>
    </r>
    <r>
      <rPr>
        <b/>
        <sz val="13"/>
        <color indexed="10"/>
        <rFont val="Times New Roman"/>
        <family val="1"/>
      </rPr>
      <t>nghiệp vụ</t>
    </r>
    <r>
      <rPr>
        <sz val="13"/>
        <color indexed="30"/>
        <rFont val="Times New Roman"/>
        <family val="1"/>
      </rPr>
      <t xml:space="preserve"> ngắn hạn (Các khóa cấp chứng chỉ, chứng nhận, thời gian tham gia dưới 3 tháng)</t>
    </r>
  </si>
  <si>
    <t>BD</t>
  </si>
  <si>
    <t>Tham gia Hội nghị, Hội thảo,…</t>
  </si>
  <si>
    <t>Nghỉ Lễ, tết</t>
  </si>
  <si>
    <t>NL</t>
  </si>
  <si>
    <t>Nghỉ hè</t>
  </si>
  <si>
    <t>Phép cưới</t>
  </si>
  <si>
    <t>Pc</t>
  </si>
  <si>
    <t>Có chứng từ nộp kèm theo quy định</t>
  </si>
  <si>
    <t>Phép tang chế</t>
  </si>
  <si>
    <t>PTc</t>
  </si>
  <si>
    <t>Phép nghỉ bù</t>
  </si>
  <si>
    <t>Nb</t>
  </si>
  <si>
    <t>Nghỉ không lương (việc riêng, Không hưởng lương)</t>
  </si>
  <si>
    <t>(3)</t>
  </si>
  <si>
    <t>Ngừng việc (nghỉ việc)</t>
  </si>
  <si>
    <t>Nv</t>
  </si>
  <si>
    <t>Nghỉ ốm (bản thân ốm)</t>
  </si>
  <si>
    <t>(4)</t>
  </si>
  <si>
    <t>Cá nhân phải có giấy tờ cho nghỉ của bệnh viện theo quy định (Giấy chứng nhận nghỉ việc hưởng chế độ bảo hiểm, Giấy ra viện,…) Lưu ý về thời gian chứng từ phải phù hợp với Đơn xin phép nghỉ</t>
  </si>
  <si>
    <t>Nghỉ con ốm</t>
  </si>
  <si>
    <t>Cô</t>
  </si>
  <si>
    <t>Nghỉ khám thai theo quy định</t>
  </si>
  <si>
    <t>Kt</t>
  </si>
  <si>
    <t>Nghỉ tai nạn (Tai nạn lao động phải có hồ sơ giám định theo quy định)</t>
  </si>
  <si>
    <t>Tn</t>
  </si>
  <si>
    <t>Nghỉ thai sản</t>
  </si>
  <si>
    <t>TS</t>
  </si>
  <si>
    <t>Nghỉ dưỡng sức phục hồi sức khỏe sau ốm đau, thai sản</t>
  </si>
  <si>
    <t>Ds</t>
  </si>
  <si>
    <t>(5)</t>
  </si>
  <si>
    <t>Nghỉ dịch</t>
  </si>
  <si>
    <t>ND</t>
  </si>
  <si>
    <t>BẢNG CHẤM CÔNG GIẢNG VIÊN</t>
  </si>
  <si>
    <t>+</t>
  </si>
  <si>
    <t>Đồng Nai, ngày      tháng     năm 2023</t>
  </si>
  <si>
    <t>LẬP BẢNG</t>
  </si>
  <si>
    <t>Tổng cộng</t>
  </si>
  <si>
    <t>Phó Trưởng  Bộ môn</t>
  </si>
  <si>
    <r>
      <t xml:space="preserve">* Trong bảng chấm công:
- Chỉ nhập thủ công dữ liệu ở hàng 8, hàng 9; cột (A), (B), (C), (D)
- Dữ liệu hàng 8 </t>
    </r>
    <r>
      <rPr>
        <sz val="13"/>
        <color indexed="10"/>
        <rFont val="Times New Roman"/>
        <family val="1"/>
      </rPr>
      <t>"Tháng 12 năm 2023"</t>
    </r>
    <r>
      <rPr>
        <sz val="13"/>
        <color indexed="30"/>
        <rFont val="Times New Roman"/>
        <family val="1"/>
      </rPr>
      <t xml:space="preserve"> đã cài sẵn công thức, quý Thầy, Cô không cần nhập thủ công
- Dữ liệu về ngày trong tháng, thứ trong tuần đã cài sẵn công thức --&gt; Yêu cầu hàng tháng nhập tháng và năm thực tế ở ô dữ liệu được bôi màu vàng
- Dữ liệu cột (1), (2), (3), (4) đã cài đặt sẵn công thức --&gt; Yêu cầu nhập đúng ký hiệu chấm công theo quy định.
</t>
    </r>
    <r>
      <rPr>
        <sz val="13"/>
        <color indexed="53"/>
        <rFont val="Times New Roman"/>
        <family val="1"/>
      </rPr>
      <t>- Ngày công chuẩn tính lương trong tháng theo thực tế tổng số ngày làm việc trong 1 tháng theo quy định, không quy chuẩn về 26 ngày công/ tháng như trước đây nữa (Ví dụ tháng có 27 ngày đi làm theo quy định, thì ngày công chuẩn tính lương là 27; hoặc tháng có 22 ngày đi làm theo quy định thì ngày công chuẩn tính lương là 22). Nội dung này đã có cập nhật công thức tương ứng</t>
    </r>
    <r>
      <rPr>
        <sz val="13"/>
        <color indexed="30"/>
        <rFont val="Times New Roman"/>
        <family val="1"/>
      </rPr>
      <t xml:space="preserve">
* Trường hợp nhân sự mới tiếp nhận, thời gian chưa làm việc merge lại và ghi chú Thử việc từ ngày....; tổng số công tính lương ở cột 5 quý Thầy, Cô vui lòng điều chỉnh công thức trừ thêm số ngày chưa làm việc
* Số liệu giữa cột (5) và tổng cộng cột (1) và (2) phải bằng nhau.
* Cột (D) nhập thông tin trên file mềm, vui lòng ẩn đi khi in ra
* Hàng tháng, các đơn vị chuyển file ký số bảng chấm công cho P.TC-HC (thông qua nhân sự phụ trách công tác tính lương). Phòng TC-HC sẽ chủ động in bcc giấy để tổng hợp chuyển P.TC-KT thanh toán theo quy định
* Trưởng đơn vị chịu trách nhiệm và ký xác nhận bảng chấm công; trừ trường hợp vì lý do bất khả kháng Phó trưởng đơn vị mới được ký thay.
</t>
    </r>
    <r>
      <rPr>
        <sz val="13"/>
        <color indexed="10"/>
        <rFont val="Times New Roman"/>
        <family val="1"/>
      </rPr>
      <t>* Công thức đã thiết lập chỉ hỗ trợ 1 phần để tính (có thể không áp dụng được trong 1 số trường hợp phát sinh khác), các đơn vị lưu ý cũng phải thực hiện rà soát lại 
* Tùy trường hợp quý Thầy, Cô có thể linh hoạt bằng cách thực hiện thủ công trong việc tính công, không bắt buộc phải chạy theo công thức đã cài, chỉ cần đúng quy ước và số công theo quy định.</t>
    </r>
  </si>
  <si>
    <t>Đi làm cả ngày</t>
  </si>
  <si>
    <t>Đi làm 01 buổi (nửa ngày)</t>
  </si>
  <si>
    <t>-</t>
  </si>
  <si>
    <t>Khác</t>
  </si>
  <si>
    <t>H/-</t>
  </si>
  <si>
    <t>(1)
(2)</t>
  </si>
  <si>
    <t>- Buổi sáng: Đi học
- Buổi chiều: Đi làm
Nếu ngược lại, điều chỉnh cho phù hợp theo thực tế</t>
  </si>
  <si>
    <t>-/H</t>
  </si>
  <si>
    <t>- Buổi sáng: Đi làm
- Buổi chiều: Đi học
Nếu ngược lại, điều chỉnh cho phù hợp theo thực tế</t>
  </si>
  <si>
    <t>-/CT</t>
  </si>
  <si>
    <t>- Buổi sáng: Đi làm
- Buổi chiều: Đi công tác</t>
  </si>
  <si>
    <t>CT/-</t>
  </si>
  <si>
    <t>- Buổi sáng: Đi công tác
- Buổi chiều: Đi làm
Nếu ngược lại, điều chỉnh cho phù hợp theo thực tế</t>
  </si>
  <si>
    <t>Nghỉ theo thông báo của Nhà trường (như cúp điện, nghỉ kiểm định,…)</t>
  </si>
  <si>
    <t>N</t>
  </si>
  <si>
    <t>Phép năm (Ngày nghỉ hàng năm)</t>
  </si>
  <si>
    <t>Pn</t>
  </si>
  <si>
    <t>Nghỉ theo đột xuất theo thông báo của Nhà trường (Cúp điện,….)</t>
  </si>
  <si>
    <t>Theo Thông báo của Nhà trường</t>
  </si>
  <si>
    <t>= Số công đi làm chuẩn trong tháng - (3) - (4)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</si>
</sst>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háng &quot;mm\ &quot;năm &quot;yyyy"/>
    <numFmt numFmtId="165" formatCode="dd"/>
    <numFmt numFmtId="166" formatCode="\(0\)"/>
    <numFmt numFmtId="167" formatCode="0.0"/>
  </numFmts>
  <fonts count="63">
    <font>
      <sz val="11"/>
      <color theme="1"/>
      <name val="Calibri"/>
      <family val="2"/>
    </font>
    <font>
      <sz val="11"/>
      <color indexed="8"/>
      <name val="Calibri"/>
      <family val="2"/>
    </font>
    <font>
      <sz val="10"/>
      <name val="VNI-Helve"/>
      <family val="0"/>
    </font>
    <font>
      <sz val="12"/>
      <name val="HP-Friz"/>
      <family val="2"/>
    </font>
    <font>
      <sz val="13"/>
      <color indexed="10"/>
      <name val="Times New Roman"/>
      <family val="1"/>
    </font>
    <font>
      <sz val="13"/>
      <color indexed="30"/>
      <name val="Times New Roman"/>
      <family val="1"/>
    </font>
    <font>
      <b/>
      <sz val="13"/>
      <color indexed="10"/>
      <name val="Times New Roman"/>
      <family val="1"/>
    </font>
    <font>
      <sz val="13"/>
      <color indexed="53"/>
      <name val="Times New Roman"/>
      <family val="1"/>
    </font>
    <font>
      <b/>
      <sz val="13"/>
      <name val="Times New Roman"/>
      <family val="1"/>
    </font>
    <font>
      <sz val="13"/>
      <name val="Times New Roman"/>
      <family val="1"/>
    </font>
    <font>
      <b/>
      <sz val="12"/>
      <name val="Times New Roman"/>
      <family val="1"/>
    </font>
    <font>
      <i/>
      <sz val="13"/>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color indexed="8"/>
      <name val="Times New Roman"/>
      <family val="1"/>
    </font>
    <font>
      <b/>
      <u val="single"/>
      <sz val="13"/>
      <color indexed="30"/>
      <name val="Times New Roman"/>
      <family val="1"/>
    </font>
    <font>
      <b/>
      <i/>
      <sz val="13"/>
      <color indexed="30"/>
      <name val="Times New Roman"/>
      <family val="1"/>
    </font>
    <font>
      <b/>
      <sz val="13"/>
      <color indexed="30"/>
      <name val="Times New Roman"/>
      <family val="1"/>
    </font>
    <font>
      <sz val="13"/>
      <color indexed="56"/>
      <name val="Times New Roman"/>
      <family val="1"/>
    </font>
    <font>
      <sz val="13"/>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
      <color theme="1"/>
      <name val="Times New Roman"/>
      <family val="1"/>
    </font>
    <font>
      <b/>
      <u val="single"/>
      <sz val="13"/>
      <color rgb="FF0070C0"/>
      <name val="Times New Roman"/>
      <family val="1"/>
    </font>
    <font>
      <sz val="13"/>
      <color rgb="FF0070C0"/>
      <name val="Times New Roman"/>
      <family val="1"/>
    </font>
    <font>
      <b/>
      <i/>
      <sz val="13"/>
      <color rgb="FF0070C0"/>
      <name val="Times New Roman"/>
      <family val="1"/>
    </font>
    <font>
      <b/>
      <sz val="13"/>
      <color rgb="FF0070C0"/>
      <name val="Times New Roman"/>
      <family val="1"/>
    </font>
    <font>
      <sz val="13"/>
      <color rgb="FF002060"/>
      <name val="Times New Roman"/>
      <family val="1"/>
    </font>
    <font>
      <sz val="13"/>
      <color theme="1"/>
      <name val="Times New Roman"/>
      <family val="1"/>
    </font>
    <font>
      <sz val="14"/>
      <color theme="1"/>
      <name val="Times New Roman"/>
      <family val="1"/>
    </font>
    <font>
      <b/>
      <sz val="14"/>
      <color theme="1"/>
      <name val="Times New Roman"/>
      <family val="1"/>
    </font>
    <font>
      <b/>
      <sz val="13"/>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Font="1" applyAlignment="1">
      <alignment/>
    </xf>
    <xf numFmtId="0" fontId="53" fillId="0" borderId="0" xfId="0" applyFont="1" applyAlignment="1">
      <alignment/>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vertical="center" wrapText="1"/>
    </xf>
    <xf numFmtId="0" fontId="55" fillId="0" borderId="0" xfId="0" applyFont="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Alignment="1">
      <alignment vertical="center" wrapText="1"/>
    </xf>
    <xf numFmtId="0" fontId="57" fillId="0" borderId="0" xfId="0" applyFont="1" applyAlignment="1">
      <alignment horizontal="center" vertical="center"/>
    </xf>
    <xf numFmtId="0" fontId="57" fillId="0" borderId="10" xfId="0" applyFont="1" applyBorder="1" applyAlignment="1">
      <alignment horizontal="center" vertical="center" wrapText="1"/>
    </xf>
    <xf numFmtId="0" fontId="57" fillId="0" borderId="0" xfId="0" applyFont="1" applyAlignment="1">
      <alignment vertical="center"/>
    </xf>
    <xf numFmtId="0" fontId="55" fillId="0" borderId="10" xfId="0" applyFont="1" applyBorder="1" applyAlignment="1" quotePrefix="1">
      <alignment horizontal="center" vertical="center"/>
    </xf>
    <xf numFmtId="0" fontId="55" fillId="0" borderId="11" xfId="0" applyFont="1" applyBorder="1" applyAlignment="1" quotePrefix="1">
      <alignment horizontal="center" vertical="center"/>
    </xf>
    <xf numFmtId="0" fontId="58" fillId="0" borderId="0" xfId="0" applyFont="1" applyAlignment="1">
      <alignment horizontal="center" vertical="center"/>
    </xf>
    <xf numFmtId="0" fontId="58" fillId="0" borderId="10" xfId="0" applyFont="1" applyBorder="1" applyAlignment="1" quotePrefix="1">
      <alignment horizontal="center" vertical="center"/>
    </xf>
    <xf numFmtId="0" fontId="58" fillId="0" borderId="0" xfId="0" applyFont="1" applyAlignment="1">
      <alignment vertical="center"/>
    </xf>
    <xf numFmtId="0" fontId="53" fillId="0" borderId="10" xfId="0" applyFont="1" applyBorder="1" applyAlignment="1">
      <alignment horizontal="center" vertical="center" wrapText="1"/>
    </xf>
    <xf numFmtId="165" fontId="53" fillId="0" borderId="10" xfId="0" applyNumberFormat="1" applyFont="1" applyBorder="1" applyAlignment="1">
      <alignment horizontal="center" vertical="center"/>
    </xf>
    <xf numFmtId="16" fontId="8" fillId="0" borderId="12" xfId="0" applyNumberFormat="1" applyFont="1" applyBorder="1" applyAlignment="1">
      <alignment horizontal="center" vertical="center" wrapText="1"/>
    </xf>
    <xf numFmtId="16" fontId="53" fillId="0" borderId="12" xfId="0" applyNumberFormat="1" applyFont="1" applyBorder="1" applyAlignment="1">
      <alignment horizontal="center" vertical="center" wrapText="1"/>
    </xf>
    <xf numFmtId="16" fontId="53" fillId="0" borderId="10"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quotePrefix="1">
      <alignment horizontal="center" vertical="center" wrapText="1"/>
    </xf>
    <xf numFmtId="16" fontId="53" fillId="0" borderId="10" xfId="0" applyNumberFormat="1" applyFont="1" applyBorder="1" applyAlignment="1">
      <alignment horizontal="center" vertical="center"/>
    </xf>
    <xf numFmtId="166" fontId="53" fillId="0" borderId="10" xfId="0" applyNumberFormat="1" applyFont="1" applyBorder="1" applyAlignment="1" quotePrefix="1">
      <alignment horizontal="center" vertical="center"/>
    </xf>
    <xf numFmtId="0" fontId="59" fillId="0" borderId="10" xfId="0" applyFont="1" applyBorder="1" applyAlignment="1">
      <alignment vertical="center" wrapText="1"/>
    </xf>
    <xf numFmtId="1" fontId="9" fillId="0" borderId="10" xfId="0" applyNumberFormat="1" applyFont="1" applyBorder="1" applyAlignment="1" quotePrefix="1">
      <alignment horizontal="center" vertical="center"/>
    </xf>
    <xf numFmtId="0" fontId="10" fillId="33" borderId="0" xfId="55" applyFont="1" applyFill="1" applyAlignment="1">
      <alignment vertical="center"/>
      <protection/>
    </xf>
    <xf numFmtId="0" fontId="59" fillId="0" borderId="0" xfId="0" applyFont="1" applyAlignment="1">
      <alignment vertical="center"/>
    </xf>
    <xf numFmtId="0" fontId="8" fillId="0" borderId="0" xfId="55" applyFont="1" applyAlignment="1">
      <alignment horizontal="center" vertical="center"/>
      <protection/>
    </xf>
    <xf numFmtId="0" fontId="59"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vertical="center" wrapText="1"/>
    </xf>
    <xf numFmtId="0" fontId="8" fillId="0" borderId="0" xfId="55" applyFont="1" applyAlignment="1">
      <alignment vertical="center"/>
      <protection/>
    </xf>
    <xf numFmtId="0" fontId="11" fillId="0" borderId="0" xfId="55" applyFont="1" applyAlignment="1">
      <alignment horizontal="center" vertical="center"/>
      <protection/>
    </xf>
    <xf numFmtId="164" fontId="60" fillId="0" borderId="0" xfId="0" applyNumberFormat="1" applyFont="1" applyAlignment="1">
      <alignment horizontal="left" vertical="center"/>
    </xf>
    <xf numFmtId="164" fontId="60" fillId="0" borderId="0" xfId="0" applyNumberFormat="1" applyFont="1" applyAlignment="1">
      <alignment horizontal="center" vertical="center" wrapText="1"/>
    </xf>
    <xf numFmtId="0" fontId="53" fillId="34" borderId="0" xfId="0" applyFont="1" applyFill="1" applyAlignment="1">
      <alignment vertical="center"/>
    </xf>
    <xf numFmtId="164" fontId="60" fillId="0" borderId="0" xfId="0" applyNumberFormat="1" applyFont="1" applyAlignment="1">
      <alignment horizontal="center" vertical="center"/>
    </xf>
    <xf numFmtId="0" fontId="53" fillId="34" borderId="0" xfId="0" applyFont="1" applyFill="1" applyAlignment="1">
      <alignment horizontal="center" vertical="center"/>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5" fillId="0" borderId="12" xfId="0" applyFont="1" applyBorder="1" applyAlignment="1">
      <alignment horizontal="left" vertical="center" wrapText="1"/>
    </xf>
    <xf numFmtId="0" fontId="55" fillId="0" borderId="10" xfId="0" applyFont="1" applyBorder="1" applyAlignment="1">
      <alignment horizontal="center" vertical="center"/>
    </xf>
    <xf numFmtId="0" fontId="58" fillId="0" borderId="10" xfId="0" applyFont="1" applyBorder="1" applyAlignment="1">
      <alignment horizontal="center" vertical="center"/>
    </xf>
    <xf numFmtId="0" fontId="12" fillId="0" borderId="0" xfId="55" applyFont="1" applyAlignment="1">
      <alignment vertical="center"/>
      <protection/>
    </xf>
    <xf numFmtId="0" fontId="53" fillId="0" borderId="0" xfId="0" applyFont="1" applyAlignment="1">
      <alignment horizontal="center" vertical="center"/>
    </xf>
    <xf numFmtId="0" fontId="53" fillId="0" borderId="10" xfId="0" applyFont="1" applyBorder="1" applyAlignment="1">
      <alignment horizontal="center" vertical="center"/>
    </xf>
    <xf numFmtId="0" fontId="53" fillId="0" borderId="0" xfId="0" applyFont="1" applyAlignment="1">
      <alignment vertical="center"/>
    </xf>
    <xf numFmtId="167" fontId="53" fillId="0" borderId="10" xfId="0" applyNumberFormat="1"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2" xfId="0" applyFont="1" applyBorder="1" applyAlignment="1">
      <alignment horizontal="center" vertical="center"/>
    </xf>
    <xf numFmtId="0" fontId="61" fillId="0" borderId="0" xfId="0" applyFont="1" applyAlignment="1">
      <alignment horizontal="center" vertical="center"/>
    </xf>
    <xf numFmtId="0" fontId="3" fillId="0" borderId="0" xfId="55" applyFont="1" applyAlignment="1">
      <alignment horizontal="center" vertical="center"/>
      <protection/>
    </xf>
    <xf numFmtId="0" fontId="10" fillId="0" borderId="0" xfId="55" applyFont="1" applyAlignment="1">
      <alignment horizontal="center" vertical="center"/>
      <protection/>
    </xf>
    <xf numFmtId="0" fontId="10" fillId="33" borderId="0" xfId="55" applyFont="1" applyFill="1" applyAlignment="1">
      <alignment horizontal="center" vertical="center"/>
      <protection/>
    </xf>
    <xf numFmtId="0" fontId="8" fillId="0" borderId="0" xfId="55" applyFont="1" applyAlignment="1">
      <alignment horizontal="center" vertical="center"/>
      <protection/>
    </xf>
    <xf numFmtId="0" fontId="11" fillId="0" borderId="0" xfId="55" applyFont="1" applyAlignment="1">
      <alignment horizontal="center" vertical="center"/>
      <protection/>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1" xfId="0" applyFont="1" applyBorder="1" applyAlignment="1">
      <alignment horizontal="center" vertical="center" wrapText="1"/>
    </xf>
    <xf numFmtId="164" fontId="60" fillId="0" borderId="0" xfId="0" applyNumberFormat="1" applyFont="1" applyAlignment="1">
      <alignment horizontal="center" vertical="center"/>
    </xf>
    <xf numFmtId="0" fontId="62" fillId="34" borderId="0" xfId="0" applyFont="1" applyFill="1" applyAlignment="1">
      <alignment horizontal="left" vertical="center" wrapText="1"/>
    </xf>
    <xf numFmtId="0" fontId="53" fillId="34" borderId="0" xfId="0" applyFont="1" applyFill="1" applyAlignment="1">
      <alignment horizontal="right" vertical="center"/>
    </xf>
    <xf numFmtId="0" fontId="53" fillId="34" borderId="0" xfId="0" applyFont="1" applyFill="1" applyAlignment="1">
      <alignment horizontal="center" vertical="center"/>
    </xf>
    <xf numFmtId="1" fontId="9" fillId="0" borderId="15" xfId="0" applyNumberFormat="1" applyFont="1" applyBorder="1" applyAlignment="1" quotePrefix="1">
      <alignment horizontal="center" vertical="center"/>
    </xf>
    <xf numFmtId="1" fontId="9" fillId="0" borderId="16" xfId="0" applyNumberFormat="1" applyFont="1" applyBorder="1" applyAlignment="1" quotePrefix="1">
      <alignment horizontal="center" vertical="center"/>
    </xf>
    <xf numFmtId="1" fontId="9" fillId="0" borderId="11" xfId="0" applyNumberFormat="1" applyFont="1" applyBorder="1" applyAlignment="1" quotePrefix="1">
      <alignment horizontal="center" vertical="center"/>
    </xf>
    <xf numFmtId="0" fontId="53" fillId="0" borderId="0" xfId="0" applyFont="1" applyAlignment="1">
      <alignment horizontal="center" vertical="center"/>
    </xf>
    <xf numFmtId="167" fontId="9" fillId="0" borderId="15" xfId="0" applyNumberFormat="1" applyFont="1" applyBorder="1" applyAlignment="1">
      <alignment horizontal="center" vertical="center"/>
    </xf>
    <xf numFmtId="167" fontId="9" fillId="0" borderId="16" xfId="0" applyNumberFormat="1" applyFont="1" applyBorder="1" applyAlignment="1">
      <alignment horizontal="center" vertical="center"/>
    </xf>
    <xf numFmtId="167" fontId="9" fillId="0" borderId="11" xfId="0" applyNumberFormat="1" applyFont="1" applyBorder="1" applyAlignment="1">
      <alignment horizontal="center" vertical="center"/>
    </xf>
    <xf numFmtId="167" fontId="8" fillId="0" borderId="15" xfId="0" applyNumberFormat="1" applyFont="1" applyBorder="1" applyAlignment="1">
      <alignment horizontal="center" vertical="center"/>
    </xf>
    <xf numFmtId="167" fontId="8" fillId="0" borderId="16" xfId="0" applyNumberFormat="1" applyFont="1" applyBorder="1" applyAlignment="1">
      <alignment horizontal="center" vertical="center"/>
    </xf>
    <xf numFmtId="167" fontId="8" fillId="0" borderId="11" xfId="0" applyNumberFormat="1" applyFont="1" applyBorder="1" applyAlignment="1">
      <alignment horizontal="center" vertical="center"/>
    </xf>
    <xf numFmtId="1" fontId="9" fillId="0" borderId="15" xfId="0" applyNumberFormat="1" applyFont="1" applyFill="1" applyBorder="1" applyAlignment="1" quotePrefix="1">
      <alignment horizontal="center" vertical="center"/>
    </xf>
    <xf numFmtId="1" fontId="9" fillId="0" borderId="16" xfId="0" applyNumberFormat="1" applyFont="1" applyFill="1" applyBorder="1" applyAlignment="1" quotePrefix="1">
      <alignment horizontal="center" vertical="center"/>
    </xf>
    <xf numFmtId="1" fontId="9" fillId="0" borderId="11" xfId="0" applyNumberFormat="1" applyFont="1" applyFill="1" applyBorder="1" applyAlignment="1" quotePrefix="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1" xfId="0" applyFont="1" applyBorder="1" applyAlignment="1">
      <alignment horizontal="center" vertical="center"/>
    </xf>
    <xf numFmtId="0" fontId="55" fillId="0" borderId="0" xfId="0" applyFont="1" applyAlignment="1">
      <alignment horizontal="left" vertical="center" wrapText="1"/>
    </xf>
    <xf numFmtId="0" fontId="58" fillId="0" borderId="10" xfId="0" applyFont="1" applyBorder="1" applyAlignment="1">
      <alignment horizontal="left" vertical="center" wrapText="1"/>
    </xf>
    <xf numFmtId="0" fontId="58" fillId="0" borderId="10" xfId="0" applyFont="1" applyBorder="1" applyAlignment="1">
      <alignment horizontal="center" vertical="center"/>
    </xf>
    <xf numFmtId="0" fontId="58" fillId="0" borderId="13" xfId="0" applyFont="1" applyBorder="1" applyAlignment="1">
      <alignment horizontal="left" vertical="center"/>
    </xf>
    <xf numFmtId="0" fontId="58" fillId="0" borderId="14" xfId="0" applyFont="1" applyBorder="1" applyAlignment="1">
      <alignment horizontal="left" vertical="center"/>
    </xf>
    <xf numFmtId="0" fontId="58" fillId="0" borderId="12" xfId="0" applyFont="1" applyBorder="1" applyAlignment="1">
      <alignment horizontal="left" vertical="center"/>
    </xf>
    <xf numFmtId="0" fontId="55" fillId="0" borderId="10" xfId="0" applyFont="1" applyBorder="1" applyAlignment="1">
      <alignment horizontal="left" vertical="center" wrapText="1"/>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2" xfId="0" applyFont="1" applyBorder="1" applyAlignment="1">
      <alignment horizontal="center" vertical="center"/>
    </xf>
    <xf numFmtId="0" fontId="57" fillId="0" borderId="10" xfId="0" applyFont="1" applyBorder="1" applyAlignment="1">
      <alignment horizontal="center" vertical="center"/>
    </xf>
    <xf numFmtId="0" fontId="55" fillId="0" borderId="10" xfId="0" applyFont="1" applyBorder="1" applyAlignment="1">
      <alignment horizontal="center" vertical="center"/>
    </xf>
    <xf numFmtId="0" fontId="58" fillId="0" borderId="10" xfId="0" applyFont="1" applyBorder="1" applyAlignment="1">
      <alignment horizontal="left" vertical="center"/>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5" fillId="0" borderId="12" xfId="0" applyFont="1" applyBorder="1" applyAlignment="1">
      <alignment horizontal="left" vertical="center" wrapText="1"/>
    </xf>
    <xf numFmtId="0" fontId="57" fillId="0" borderId="10" xfId="0" applyFont="1" applyBorder="1" applyAlignment="1">
      <alignment horizontal="left" vertical="center" wrapText="1"/>
    </xf>
    <xf numFmtId="0" fontId="55" fillId="0" borderId="10" xfId="0" applyFont="1" applyBorder="1" applyAlignment="1" quotePrefix="1">
      <alignment horizontal="left" vertical="center" wrapText="1"/>
    </xf>
    <xf numFmtId="0" fontId="55" fillId="0" borderId="10" xfId="0" applyFont="1" applyBorder="1" applyAlignment="1">
      <alignment horizontal="left" vertical="center"/>
    </xf>
    <xf numFmtId="0" fontId="55" fillId="0" borderId="17" xfId="0" applyFont="1" applyBorder="1" applyAlignment="1">
      <alignment horizontal="left" vertical="center"/>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55" fillId="0" borderId="10" xfId="0" applyFont="1" applyBorder="1" applyAlignment="1" quotePrefix="1">
      <alignment horizontal="center" vertical="center" wrapText="1"/>
    </xf>
    <xf numFmtId="0" fontId="55" fillId="0" borderId="20" xfId="0" applyFont="1" applyBorder="1" applyAlignment="1">
      <alignment horizontal="left" vertical="center"/>
    </xf>
    <xf numFmtId="0" fontId="55" fillId="0" borderId="0" xfId="0" applyFont="1" applyAlignment="1">
      <alignment horizontal="left" vertical="center"/>
    </xf>
    <xf numFmtId="0" fontId="55" fillId="0" borderId="21" xfId="0" applyFont="1" applyBorder="1" applyAlignment="1">
      <alignment horizontal="left" vertical="center"/>
    </xf>
    <xf numFmtId="0" fontId="58" fillId="0" borderId="13" xfId="0" applyFont="1" applyBorder="1" applyAlignment="1">
      <alignment horizontal="left" vertical="center" wrapText="1"/>
    </xf>
    <xf numFmtId="0" fontId="58" fillId="0" borderId="14" xfId="0" applyFont="1" applyBorder="1" applyAlignment="1">
      <alignment horizontal="left" vertical="center" wrapText="1"/>
    </xf>
    <xf numFmtId="0" fontId="58" fillId="0" borderId="12"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Luong Gv 09 -05" xfId="55"/>
    <cellStyle name="Note" xfId="56"/>
    <cellStyle name="Output" xfId="57"/>
    <cellStyle name="Percent" xfId="58"/>
    <cellStyle name="Title" xfId="59"/>
    <cellStyle name="Total" xfId="60"/>
    <cellStyle name="Warning Text" xfId="61"/>
  </cellStyles>
  <dxfs count="25">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5999600291252136"/>
        </patternFill>
      </fill>
    </dxf>
    <dxf>
      <fill>
        <patternFill>
          <bgColor theme="0" tint="-0.24993999302387238"/>
        </patternFill>
      </fill>
    </dxf>
    <dxf>
      <fill>
        <patternFill>
          <bgColor theme="0" tint="-0.24993999302387238"/>
        </patternFill>
      </fill>
    </dxf>
    <dxf>
      <fill>
        <patternFill>
          <bgColor theme="6"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2</xdr:row>
      <xdr:rowOff>19050</xdr:rowOff>
    </xdr:from>
    <xdr:to>
      <xdr:col>37</xdr:col>
      <xdr:colOff>504825</xdr:colOff>
      <xdr:row>2</xdr:row>
      <xdr:rowOff>19050</xdr:rowOff>
    </xdr:to>
    <xdr:sp>
      <xdr:nvSpPr>
        <xdr:cNvPr id="1" name="Line 3"/>
        <xdr:cNvSpPr>
          <a:spLocks/>
        </xdr:cNvSpPr>
      </xdr:nvSpPr>
      <xdr:spPr>
        <a:xfrm>
          <a:off x="14516100" y="466725"/>
          <a:ext cx="184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1028700</xdr:colOff>
      <xdr:row>2</xdr:row>
      <xdr:rowOff>28575</xdr:rowOff>
    </xdr:from>
    <xdr:to>
      <xdr:col>3</xdr:col>
      <xdr:colOff>19050</xdr:colOff>
      <xdr:row>2</xdr:row>
      <xdr:rowOff>28575</xdr:rowOff>
    </xdr:to>
    <xdr:sp>
      <xdr:nvSpPr>
        <xdr:cNvPr id="2" name="Straight Connector 2"/>
        <xdr:cNvSpPr>
          <a:spLocks/>
        </xdr:cNvSpPr>
      </xdr:nvSpPr>
      <xdr:spPr>
        <a:xfrm>
          <a:off x="1381125" y="476250"/>
          <a:ext cx="1285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7</xdr:row>
      <xdr:rowOff>9525</xdr:rowOff>
    </xdr:from>
    <xdr:to>
      <xdr:col>20</xdr:col>
      <xdr:colOff>161925</xdr:colOff>
      <xdr:row>7</xdr:row>
      <xdr:rowOff>9525</xdr:rowOff>
    </xdr:to>
    <xdr:sp>
      <xdr:nvSpPr>
        <xdr:cNvPr id="3" name="Straight Connector 3"/>
        <xdr:cNvSpPr>
          <a:spLocks/>
        </xdr:cNvSpPr>
      </xdr:nvSpPr>
      <xdr:spPr>
        <a:xfrm>
          <a:off x="8096250" y="1647825"/>
          <a:ext cx="1095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33"/>
  <sheetViews>
    <sheetView tabSelected="1" zoomScale="70" zoomScaleNormal="70" zoomScalePageLayoutView="0" workbookViewId="0" topLeftCell="A22">
      <selection activeCell="AQ21" sqref="AQ21"/>
    </sheetView>
  </sheetViews>
  <sheetFormatPr defaultColWidth="9.140625" defaultRowHeight="15"/>
  <cols>
    <col min="1" max="1" width="5.28125" style="31" customWidth="1"/>
    <col min="2" max="2" width="23.00390625" style="32" customWidth="1"/>
    <col min="3" max="3" width="11.421875" style="33" customWidth="1"/>
    <col min="4" max="4" width="8.8515625" style="33" customWidth="1"/>
    <col min="5" max="35" width="5.421875" style="29" customWidth="1"/>
    <col min="36" max="36" width="10.140625" style="29" customWidth="1"/>
    <col min="37" max="37" width="10.8515625" style="29" customWidth="1"/>
    <col min="38" max="39" width="10.421875" style="29" customWidth="1"/>
    <col min="40" max="16384" width="9.140625" style="29" customWidth="1"/>
  </cols>
  <sheetData>
    <row r="1" spans="1:39" ht="18.75">
      <c r="A1" s="55" t="s">
        <v>0</v>
      </c>
      <c r="B1" s="55"/>
      <c r="C1" s="55"/>
      <c r="D1" s="55"/>
      <c r="E1" s="55"/>
      <c r="F1" s="55"/>
      <c r="G1" s="46"/>
      <c r="H1" s="46"/>
      <c r="I1" s="46"/>
      <c r="J1" s="46"/>
      <c r="K1" s="46"/>
      <c r="AH1" s="56" t="s">
        <v>1</v>
      </c>
      <c r="AI1" s="56"/>
      <c r="AJ1" s="56"/>
      <c r="AK1" s="56"/>
      <c r="AL1" s="56"/>
      <c r="AM1" s="56"/>
    </row>
    <row r="2" spans="1:39" ht="16.5">
      <c r="A2" s="57" t="s">
        <v>29</v>
      </c>
      <c r="B2" s="57"/>
      <c r="C2" s="57"/>
      <c r="D2" s="57"/>
      <c r="E2" s="57"/>
      <c r="F2" s="57"/>
      <c r="G2" s="28"/>
      <c r="H2" s="28"/>
      <c r="I2" s="28"/>
      <c r="J2" s="28"/>
      <c r="K2" s="28"/>
      <c r="AH2" s="58" t="s">
        <v>2</v>
      </c>
      <c r="AI2" s="58"/>
      <c r="AJ2" s="58"/>
      <c r="AK2" s="58"/>
      <c r="AL2" s="58"/>
      <c r="AM2" s="58"/>
    </row>
    <row r="3" spans="34:39" ht="16.5">
      <c r="AH3" s="30"/>
      <c r="AI3" s="30"/>
      <c r="AJ3" s="30"/>
      <c r="AK3" s="34"/>
      <c r="AL3" s="34"/>
      <c r="AM3" s="34"/>
    </row>
    <row r="4" spans="34:39" ht="16.5">
      <c r="AH4" s="59" t="s">
        <v>78</v>
      </c>
      <c r="AI4" s="59"/>
      <c r="AJ4" s="59"/>
      <c r="AK4" s="59"/>
      <c r="AL4" s="59"/>
      <c r="AM4" s="59"/>
    </row>
    <row r="5" spans="34:39" ht="16.5">
      <c r="AH5" s="35"/>
      <c r="AI5" s="35"/>
      <c r="AJ5" s="35"/>
      <c r="AK5" s="35"/>
      <c r="AL5" s="35"/>
      <c r="AM5" s="35"/>
    </row>
    <row r="6" spans="1:39" ht="25.5" customHeight="1">
      <c r="A6" s="54" t="s">
        <v>76</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ht="18.75">
      <c r="A7" s="63">
        <f>DATE($O$10,$O$9,1)</f>
        <v>45261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row>
    <row r="8" spans="1:39" ht="18.75">
      <c r="A8" s="39"/>
      <c r="B8" s="36"/>
      <c r="C8" s="39"/>
      <c r="D8" s="37"/>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row>
    <row r="9" spans="1:17" s="38" customFormat="1" ht="16.5">
      <c r="A9" s="40"/>
      <c r="B9" s="64" t="s">
        <v>3</v>
      </c>
      <c r="C9" s="64"/>
      <c r="D9" s="64"/>
      <c r="E9" s="64"/>
      <c r="F9" s="64"/>
      <c r="G9" s="64"/>
      <c r="M9" s="65" t="s">
        <v>4</v>
      </c>
      <c r="N9" s="65"/>
      <c r="O9" s="66">
        <v>12</v>
      </c>
      <c r="P9" s="66"/>
      <c r="Q9" s="38" t="s">
        <v>5</v>
      </c>
    </row>
    <row r="10" spans="1:17" s="38" customFormat="1" ht="16.5">
      <c r="A10" s="40"/>
      <c r="B10" s="64"/>
      <c r="C10" s="64"/>
      <c r="D10" s="64"/>
      <c r="E10" s="64"/>
      <c r="F10" s="64"/>
      <c r="G10" s="64"/>
      <c r="M10" s="65" t="s">
        <v>6</v>
      </c>
      <c r="N10" s="65"/>
      <c r="O10" s="66">
        <v>2023</v>
      </c>
      <c r="P10" s="66"/>
      <c r="Q10" s="38" t="s">
        <v>5</v>
      </c>
    </row>
    <row r="12" spans="1:39" s="47" customFormat="1" ht="82.5">
      <c r="A12" s="17" t="s">
        <v>7</v>
      </c>
      <c r="B12" s="17" t="s">
        <v>8</v>
      </c>
      <c r="C12" s="17" t="s">
        <v>9</v>
      </c>
      <c r="D12" s="17" t="s">
        <v>30</v>
      </c>
      <c r="E12" s="18">
        <f>A7</f>
        <v>45261</v>
      </c>
      <c r="F12" s="18">
        <f aca="true" t="shared" si="0" ref="F12:AF12">E12+1</f>
        <v>45262</v>
      </c>
      <c r="G12" s="18">
        <f t="shared" si="0"/>
        <v>45263</v>
      </c>
      <c r="H12" s="18">
        <f t="shared" si="0"/>
        <v>45264</v>
      </c>
      <c r="I12" s="18">
        <f t="shared" si="0"/>
        <v>45265</v>
      </c>
      <c r="J12" s="18">
        <f t="shared" si="0"/>
        <v>45266</v>
      </c>
      <c r="K12" s="18">
        <f t="shared" si="0"/>
        <v>45267</v>
      </c>
      <c r="L12" s="18">
        <f t="shared" si="0"/>
        <v>45268</v>
      </c>
      <c r="M12" s="18">
        <f t="shared" si="0"/>
        <v>45269</v>
      </c>
      <c r="N12" s="18">
        <f t="shared" si="0"/>
        <v>45270</v>
      </c>
      <c r="O12" s="18">
        <f t="shared" si="0"/>
        <v>45271</v>
      </c>
      <c r="P12" s="18">
        <f t="shared" si="0"/>
        <v>45272</v>
      </c>
      <c r="Q12" s="18">
        <f t="shared" si="0"/>
        <v>45273</v>
      </c>
      <c r="R12" s="18">
        <f t="shared" si="0"/>
        <v>45274</v>
      </c>
      <c r="S12" s="18">
        <f t="shared" si="0"/>
        <v>45275</v>
      </c>
      <c r="T12" s="18">
        <f t="shared" si="0"/>
        <v>45276</v>
      </c>
      <c r="U12" s="18">
        <f t="shared" si="0"/>
        <v>45277</v>
      </c>
      <c r="V12" s="18">
        <f t="shared" si="0"/>
        <v>45278</v>
      </c>
      <c r="W12" s="18">
        <f t="shared" si="0"/>
        <v>45279</v>
      </c>
      <c r="X12" s="18">
        <f t="shared" si="0"/>
        <v>45280</v>
      </c>
      <c r="Y12" s="18">
        <f t="shared" si="0"/>
        <v>45281</v>
      </c>
      <c r="Z12" s="18">
        <f t="shared" si="0"/>
        <v>45282</v>
      </c>
      <c r="AA12" s="18">
        <f t="shared" si="0"/>
        <v>45283</v>
      </c>
      <c r="AB12" s="18">
        <f t="shared" si="0"/>
        <v>45284</v>
      </c>
      <c r="AC12" s="18">
        <f t="shared" si="0"/>
        <v>45285</v>
      </c>
      <c r="AD12" s="18">
        <f t="shared" si="0"/>
        <v>45286</v>
      </c>
      <c r="AE12" s="18">
        <f t="shared" si="0"/>
        <v>45287</v>
      </c>
      <c r="AF12" s="18">
        <f t="shared" si="0"/>
        <v>45288</v>
      </c>
      <c r="AG12" s="18">
        <f>IF(DAY(AF12+1)=DAY(E12),””,AF12+1)</f>
        <v>45289</v>
      </c>
      <c r="AH12" s="18">
        <f>IF(AG12="","",IF(DAY(AG12+1)=DAY(E12),"",AG12+1))</f>
        <v>45290</v>
      </c>
      <c r="AI12" s="18">
        <f>IF(AH12="","",IF(DAY(AH12+1)=DAY(E12),"",AH12+1))</f>
        <v>45291</v>
      </c>
      <c r="AJ12" s="19" t="s">
        <v>10</v>
      </c>
      <c r="AK12" s="20" t="s">
        <v>11</v>
      </c>
      <c r="AL12" s="21" t="s">
        <v>12</v>
      </c>
      <c r="AM12" s="20" t="s">
        <v>13</v>
      </c>
    </row>
    <row r="13" spans="1:39" s="47" customFormat="1" ht="16.5">
      <c r="A13" s="22" t="s">
        <v>14</v>
      </c>
      <c r="B13" s="22" t="s">
        <v>15</v>
      </c>
      <c r="C13" s="23" t="s">
        <v>16</v>
      </c>
      <c r="D13" s="22" t="s">
        <v>17</v>
      </c>
      <c r="E13" s="24" t="str">
        <f aca="true" t="shared" si="1" ref="E13:AI13">CHOOSE(WEEKDAY(E12),"CN","T2","T3","T4","T5","T6","T7")</f>
        <v>T6</v>
      </c>
      <c r="F13" s="24" t="str">
        <f t="shared" si="1"/>
        <v>T7</v>
      </c>
      <c r="G13" s="24" t="str">
        <f t="shared" si="1"/>
        <v>CN</v>
      </c>
      <c r="H13" s="24" t="str">
        <f t="shared" si="1"/>
        <v>T2</v>
      </c>
      <c r="I13" s="24" t="str">
        <f t="shared" si="1"/>
        <v>T3</v>
      </c>
      <c r="J13" s="24" t="str">
        <f t="shared" si="1"/>
        <v>T4</v>
      </c>
      <c r="K13" s="24" t="str">
        <f t="shared" si="1"/>
        <v>T5</v>
      </c>
      <c r="L13" s="24" t="str">
        <f t="shared" si="1"/>
        <v>T6</v>
      </c>
      <c r="M13" s="24" t="str">
        <f t="shared" si="1"/>
        <v>T7</v>
      </c>
      <c r="N13" s="24" t="str">
        <f t="shared" si="1"/>
        <v>CN</v>
      </c>
      <c r="O13" s="24" t="str">
        <f t="shared" si="1"/>
        <v>T2</v>
      </c>
      <c r="P13" s="24" t="str">
        <f t="shared" si="1"/>
        <v>T3</v>
      </c>
      <c r="Q13" s="24" t="str">
        <f t="shared" si="1"/>
        <v>T4</v>
      </c>
      <c r="R13" s="24" t="str">
        <f t="shared" si="1"/>
        <v>T5</v>
      </c>
      <c r="S13" s="24" t="str">
        <f t="shared" si="1"/>
        <v>T6</v>
      </c>
      <c r="T13" s="24" t="str">
        <f t="shared" si="1"/>
        <v>T7</v>
      </c>
      <c r="U13" s="24" t="str">
        <f t="shared" si="1"/>
        <v>CN</v>
      </c>
      <c r="V13" s="24" t="str">
        <f t="shared" si="1"/>
        <v>T2</v>
      </c>
      <c r="W13" s="24" t="str">
        <f t="shared" si="1"/>
        <v>T3</v>
      </c>
      <c r="X13" s="24" t="str">
        <f t="shared" si="1"/>
        <v>T4</v>
      </c>
      <c r="Y13" s="24" t="str">
        <f t="shared" si="1"/>
        <v>T5</v>
      </c>
      <c r="Z13" s="24" t="str">
        <f t="shared" si="1"/>
        <v>T6</v>
      </c>
      <c r="AA13" s="24" t="str">
        <f t="shared" si="1"/>
        <v>T7</v>
      </c>
      <c r="AB13" s="24" t="str">
        <f t="shared" si="1"/>
        <v>CN</v>
      </c>
      <c r="AC13" s="24" t="str">
        <f t="shared" si="1"/>
        <v>T2</v>
      </c>
      <c r="AD13" s="24" t="str">
        <f t="shared" si="1"/>
        <v>T3</v>
      </c>
      <c r="AE13" s="24" t="str">
        <f t="shared" si="1"/>
        <v>T4</v>
      </c>
      <c r="AF13" s="24" t="str">
        <f t="shared" si="1"/>
        <v>T5</v>
      </c>
      <c r="AG13" s="24" t="str">
        <f t="shared" si="1"/>
        <v>T6</v>
      </c>
      <c r="AH13" s="24" t="str">
        <f t="shared" si="1"/>
        <v>T7</v>
      </c>
      <c r="AI13" s="24" t="str">
        <f t="shared" si="1"/>
        <v>CN</v>
      </c>
      <c r="AJ13" s="25">
        <f>1</f>
        <v>1</v>
      </c>
      <c r="AK13" s="25">
        <f>AJ13+1</f>
        <v>2</v>
      </c>
      <c r="AL13" s="25">
        <f>AK13+1</f>
        <v>3</v>
      </c>
      <c r="AM13" s="25">
        <f>AL13+1</f>
        <v>4</v>
      </c>
    </row>
    <row r="14" spans="1:39" s="31" customFormat="1" ht="37.5" customHeight="1">
      <c r="A14" s="80">
        <v>1</v>
      </c>
      <c r="B14" s="60"/>
      <c r="C14" s="60" t="s">
        <v>81</v>
      </c>
      <c r="D14" s="26" t="s">
        <v>23</v>
      </c>
      <c r="E14" s="27"/>
      <c r="F14" s="67" t="s">
        <v>27</v>
      </c>
      <c r="G14" s="67"/>
      <c r="H14" s="67"/>
      <c r="I14" s="67"/>
      <c r="J14" s="67" t="s">
        <v>27</v>
      </c>
      <c r="K14" s="67" t="s">
        <v>27</v>
      </c>
      <c r="L14" s="27"/>
      <c r="M14" s="27"/>
      <c r="N14" s="27"/>
      <c r="O14" s="27"/>
      <c r="P14" s="27"/>
      <c r="Q14" s="27"/>
      <c r="R14" s="27" t="s">
        <v>77</v>
      </c>
      <c r="S14" s="27"/>
      <c r="T14" s="27"/>
      <c r="U14" s="27"/>
      <c r="V14" s="27"/>
      <c r="W14" s="27"/>
      <c r="X14" s="27"/>
      <c r="Y14" s="27"/>
      <c r="Z14" s="27"/>
      <c r="AA14" s="67" t="s">
        <v>26</v>
      </c>
      <c r="AB14" s="67"/>
      <c r="AC14" s="67" t="s">
        <v>26</v>
      </c>
      <c r="AD14" s="67"/>
      <c r="AE14" s="67" t="s">
        <v>19</v>
      </c>
      <c r="AF14" s="67" t="s">
        <v>19</v>
      </c>
      <c r="AG14" s="27"/>
      <c r="AH14" s="67" t="s">
        <v>19</v>
      </c>
      <c r="AI14" s="77"/>
      <c r="AJ14" s="71">
        <f>COUNTIF(E14:AI16,"NL")+COUNTIF(E14:AI16,"NH")+COUNTIF(E14:AI16,"Pc")+COUNTIF(E14:AI16,"PTc")+COUNTIF(E14:AI16,"H")+COUNTIF(E14:AI16,"HN")+COUNTIF(E14:AI16,"BD")+(COUNTIF(E14:AI16,"-/H")*0.5)+(COUNTIF(E14:AI16,"H/-")*0.5)+COUNTIF(E14:AI16,"ND")</f>
        <v>5</v>
      </c>
      <c r="AK14" s="71">
        <f>COUNTIF(E14:AI16,"Ro")+COUNTIF(E14:AI16,"NV")+(COUNTIF(E14:AI16,"-")*0.5)</f>
        <v>3</v>
      </c>
      <c r="AL14" s="71">
        <f>COUNTIF(E14:AI16,"Ô")+COUNTIF(E14:AI16,"Cô")+COUNTIF(E14:AI16,"Kt")+COUNTIF(E14:AI16,"Tn")+COUNTIF(E14:AI16,"TS")+COUNTIF(E14:AI16,"Ds")</f>
        <v>0</v>
      </c>
      <c r="AM14" s="74">
        <f>(IF($AI$12&lt;&gt;"",31-(COUNTIF($E$13:$AI$13,"CN")),30-(COUNTIF($E$13:$AI$13,"CN"))))-SUM($AK14:$AL16)</f>
        <v>23</v>
      </c>
    </row>
    <row r="15" spans="1:39" s="31" customFormat="1" ht="37.5" customHeight="1">
      <c r="A15" s="81"/>
      <c r="B15" s="61"/>
      <c r="C15" s="61"/>
      <c r="D15" s="26" t="s">
        <v>24</v>
      </c>
      <c r="E15" s="27"/>
      <c r="F15" s="68"/>
      <c r="G15" s="68"/>
      <c r="H15" s="68"/>
      <c r="I15" s="68"/>
      <c r="J15" s="68"/>
      <c r="K15" s="68"/>
      <c r="L15" s="27"/>
      <c r="M15" s="27"/>
      <c r="N15" s="27"/>
      <c r="O15" s="27"/>
      <c r="P15" s="27"/>
      <c r="Q15" s="27"/>
      <c r="R15" s="27"/>
      <c r="S15" s="27"/>
      <c r="T15" s="27"/>
      <c r="U15" s="27"/>
      <c r="V15" s="27"/>
      <c r="W15" s="27"/>
      <c r="X15" s="27"/>
      <c r="Y15" s="27"/>
      <c r="Z15" s="27"/>
      <c r="AA15" s="68"/>
      <c r="AB15" s="68"/>
      <c r="AC15" s="68"/>
      <c r="AD15" s="68"/>
      <c r="AE15" s="68"/>
      <c r="AF15" s="68"/>
      <c r="AG15" s="27"/>
      <c r="AH15" s="68"/>
      <c r="AI15" s="78"/>
      <c r="AJ15" s="72">
        <f>COUNTIF(E15:AI15,"NL")+COUNTIF(E15:AI15,"NH")+COUNTIF(E15:AI15,"Pc")+COUNTIF(E15:AI15,"PTc")+COUNTIF(E15:AI15,"Nb")+COUNTIF(E15:AI15,"H")+COUNTIF(E15:AI15,"HN")+COUNTIF(E15:AI15,"BD")+(COUNTIF(E15:AI15,"-/H")*0.5)+(COUNTIF(E15:AI15,"H/-")*0.5)</f>
        <v>0</v>
      </c>
      <c r="AK15" s="72"/>
      <c r="AL15" s="72"/>
      <c r="AM15" s="75">
        <f>IF($D15="BỘ PHẬN KTX",IF($AI$13&lt;&gt;"",31-(SUM($AL15:$AM15)),30-(SUM($AL15:$AM15))),(IF($AI$13&lt;&gt;"",31-(COUNTIF($E$14:$AI$14,"CN")),30-(COUNTIF($E$14:$AI$14,"CN"))))-SUM($AL15:$AM15))</f>
        <v>26</v>
      </c>
    </row>
    <row r="16" spans="1:39" s="31" customFormat="1" ht="37.5" customHeight="1">
      <c r="A16" s="82"/>
      <c r="B16" s="62"/>
      <c r="C16" s="62"/>
      <c r="D16" s="26" t="s">
        <v>25</v>
      </c>
      <c r="E16" s="27"/>
      <c r="F16" s="69"/>
      <c r="G16" s="69"/>
      <c r="H16" s="69"/>
      <c r="I16" s="69"/>
      <c r="J16" s="69"/>
      <c r="K16" s="69"/>
      <c r="L16" s="27"/>
      <c r="M16" s="27"/>
      <c r="N16" s="27"/>
      <c r="O16" s="27"/>
      <c r="P16" s="27"/>
      <c r="Q16" s="27"/>
      <c r="R16" s="27"/>
      <c r="S16" s="27"/>
      <c r="T16" s="27"/>
      <c r="U16" s="27"/>
      <c r="V16" s="27"/>
      <c r="W16" s="27"/>
      <c r="X16" s="27"/>
      <c r="Y16" s="27"/>
      <c r="Z16" s="27"/>
      <c r="AA16" s="69"/>
      <c r="AB16" s="69"/>
      <c r="AC16" s="69"/>
      <c r="AD16" s="69"/>
      <c r="AE16" s="69"/>
      <c r="AF16" s="69"/>
      <c r="AG16" s="27"/>
      <c r="AH16" s="69"/>
      <c r="AI16" s="79"/>
      <c r="AJ16" s="73">
        <f>COUNTIF(E16:AI16,"NL")+COUNTIF(E16:AI16,"NH")+COUNTIF(E16:AI16,"Pc")+COUNTIF(E16:AI16,"PTc")+COUNTIF(E16:AI16,"Nb")+COUNTIF(E16:AI16,"H")+COUNTIF(E16:AI16,"HN")+COUNTIF(E16:AI16,"BD")+(COUNTIF(E16:AI16,"-/H")*0.5)+(COUNTIF(E16:AI16,"H/-")*0.5)</f>
        <v>0</v>
      </c>
      <c r="AK16" s="73"/>
      <c r="AL16" s="73"/>
      <c r="AM16" s="76">
        <f>IF($D16="BỘ PHẬN KTX",IF($AI$13&lt;&gt;"",31-(SUM($AL16:$AM16)),30-(SUM($AL16:$AM16))),(IF($AI$13&lt;&gt;"",31-(COUNTIF($E$14:$AI$14,"CN")),30-(COUNTIF($E$14:$AI$14,"CN"))))-SUM($AL16:$AM16))</f>
        <v>26</v>
      </c>
    </row>
    <row r="17" spans="1:39" s="31" customFormat="1" ht="37.5" customHeight="1">
      <c r="A17" s="80">
        <v>2</v>
      </c>
      <c r="B17" s="60"/>
      <c r="C17" s="60" t="s">
        <v>22</v>
      </c>
      <c r="D17" s="26" t="s">
        <v>23</v>
      </c>
      <c r="E17" s="27"/>
      <c r="F17" s="67" t="s">
        <v>27</v>
      </c>
      <c r="G17" s="67"/>
      <c r="H17" s="67"/>
      <c r="I17" s="67"/>
      <c r="J17" s="67" t="s">
        <v>27</v>
      </c>
      <c r="K17" s="67" t="s">
        <v>27</v>
      </c>
      <c r="L17" s="27"/>
      <c r="M17" s="27"/>
      <c r="N17" s="27"/>
      <c r="O17" s="27"/>
      <c r="P17" s="27"/>
      <c r="Q17" s="27"/>
      <c r="R17" s="27"/>
      <c r="S17" s="27"/>
      <c r="T17" s="27"/>
      <c r="U17" s="27"/>
      <c r="V17" s="27"/>
      <c r="W17" s="27"/>
      <c r="X17" s="27"/>
      <c r="Y17" s="27"/>
      <c r="Z17" s="27"/>
      <c r="AA17" s="27"/>
      <c r="AB17" s="27"/>
      <c r="AC17" s="27"/>
      <c r="AD17" s="27"/>
      <c r="AE17" s="27"/>
      <c r="AF17" s="67" t="s">
        <v>75</v>
      </c>
      <c r="AG17" s="27"/>
      <c r="AH17" s="67" t="s">
        <v>75</v>
      </c>
      <c r="AI17" s="77"/>
      <c r="AJ17" s="71">
        <f>COUNTIF(E17:AI19,"NL")+COUNTIF(E17:AI19,"NH")+COUNTIF(E17:AI19,"Pc")+COUNTIF(E17:AI19,"PTc")+COUNTIF(E17:AI19,"H")+COUNTIF(E17:AI19,"HN")+COUNTIF(E17:AI19,"BD")+(COUNTIF(E17:AI19,"-/H")*0.5)+(COUNTIF(E17:AI19,"H/-")*0.5)+COUNTIF(E17:AI19,"ND")</f>
        <v>5</v>
      </c>
      <c r="AK17" s="71">
        <f>COUNTIF(E17:AI19,"Ro")+COUNTIF(E17:AI19,"NV")+(COUNTIF(E17:AI19,"-")*0.5)</f>
        <v>0</v>
      </c>
      <c r="AL17" s="71">
        <f>COUNTIF(E17:AI19,"Ô")+COUNTIF(E17:AI19,"Cô")+COUNTIF(E17:AI19,"Kt")+COUNTIF(E17:AI19,"Tn")+COUNTIF(E17:AI19,"TS")+COUNTIF(E17:AI19,"Ds")</f>
        <v>0</v>
      </c>
      <c r="AM17" s="74">
        <f>(IF($AI$12&lt;&gt;"",31-(COUNTIF($E$13:$AI$13,"CN")),30-(COUNTIF($E$13:$AI$13,"CN"))))-SUM($AK17:$AL19)</f>
        <v>26</v>
      </c>
    </row>
    <row r="18" spans="1:39" s="31" customFormat="1" ht="37.5" customHeight="1">
      <c r="A18" s="81"/>
      <c r="B18" s="61"/>
      <c r="C18" s="61"/>
      <c r="D18" s="26" t="s">
        <v>24</v>
      </c>
      <c r="E18" s="27"/>
      <c r="F18" s="68"/>
      <c r="G18" s="68"/>
      <c r="H18" s="68"/>
      <c r="I18" s="68"/>
      <c r="J18" s="68"/>
      <c r="K18" s="68"/>
      <c r="L18" s="27"/>
      <c r="M18" s="27"/>
      <c r="N18" s="27"/>
      <c r="O18" s="27"/>
      <c r="P18" s="27"/>
      <c r="Q18" s="27"/>
      <c r="R18" s="27"/>
      <c r="S18" s="27"/>
      <c r="T18" s="27"/>
      <c r="U18" s="27"/>
      <c r="V18" s="27"/>
      <c r="W18" s="27"/>
      <c r="X18" s="27"/>
      <c r="Y18" s="27"/>
      <c r="Z18" s="27"/>
      <c r="AA18" s="27"/>
      <c r="AB18" s="27"/>
      <c r="AC18" s="27"/>
      <c r="AD18" s="27"/>
      <c r="AE18" s="27"/>
      <c r="AF18" s="68"/>
      <c r="AG18" s="27"/>
      <c r="AH18" s="68"/>
      <c r="AI18" s="78"/>
      <c r="AJ18" s="72">
        <f>COUNTIF(E18:AI18,"NL")+COUNTIF(E18:AI18,"NH")+COUNTIF(E18:AI18,"Pc")+COUNTIF(E18:AI18,"PTc")+COUNTIF(E18:AI18,"Nb")+COUNTIF(E18:AI18,"H")+COUNTIF(E18:AI18,"HN")+COUNTIF(E18:AI18,"BD")+(COUNTIF(E18:AI18,"-/H")*0.5)+(COUNTIF(E18:AI18,"H/-")*0.5)</f>
        <v>0</v>
      </c>
      <c r="AK18" s="72"/>
      <c r="AL18" s="72"/>
      <c r="AM18" s="75">
        <f>IF($D18="BỘ PHẬN KTX",IF($AI$13&lt;&gt;"",31-(SUM($AL18:$AM18)),30-(SUM($AL18:$AM18))),(IF($AI$13&lt;&gt;"",31-(COUNTIF($E$14:$AI$14,"CN")),30-(COUNTIF($E$14:$AI$14,"CN"))))-SUM($AL18:$AM18))</f>
        <v>26</v>
      </c>
    </row>
    <row r="19" spans="1:39" s="31" customFormat="1" ht="37.5" customHeight="1">
      <c r="A19" s="82"/>
      <c r="B19" s="62"/>
      <c r="C19" s="62"/>
      <c r="D19" s="26" t="s">
        <v>25</v>
      </c>
      <c r="E19" s="27"/>
      <c r="F19" s="69"/>
      <c r="G19" s="69"/>
      <c r="H19" s="69"/>
      <c r="I19" s="69"/>
      <c r="J19" s="69"/>
      <c r="K19" s="69"/>
      <c r="L19" s="27"/>
      <c r="M19" s="27"/>
      <c r="N19" s="27"/>
      <c r="O19" s="27"/>
      <c r="P19" s="27"/>
      <c r="Q19" s="27"/>
      <c r="R19" s="27"/>
      <c r="S19" s="27"/>
      <c r="T19" s="27"/>
      <c r="U19" s="27"/>
      <c r="V19" s="27"/>
      <c r="W19" s="27"/>
      <c r="X19" s="27"/>
      <c r="Y19" s="27"/>
      <c r="Z19" s="27"/>
      <c r="AA19" s="27"/>
      <c r="AB19" s="27"/>
      <c r="AC19" s="27"/>
      <c r="AD19" s="27"/>
      <c r="AE19" s="27"/>
      <c r="AF19" s="69"/>
      <c r="AG19" s="27"/>
      <c r="AH19" s="69"/>
      <c r="AI19" s="79"/>
      <c r="AJ19" s="73">
        <f>COUNTIF(E19:AI19,"NL")+COUNTIF(E19:AI19,"NH")+COUNTIF(E19:AI19,"Pc")+COUNTIF(E19:AI19,"PTc")+COUNTIF(E19:AI19,"Nb")+COUNTIF(E19:AI19,"H")+COUNTIF(E19:AI19,"HN")+COUNTIF(E19:AI19,"BD")+(COUNTIF(E19:AI19,"-/H")*0.5)+(COUNTIF(E19:AI19,"H/-")*0.5)</f>
        <v>0</v>
      </c>
      <c r="AK19" s="73"/>
      <c r="AL19" s="73"/>
      <c r="AM19" s="76">
        <f>IF($D19="BỘ PHẬN KTX",IF($AI$13&lt;&gt;"",31-(SUM($AL19:$AM19)),30-(SUM($AL19:$AM19))),(IF($AI$13&lt;&gt;"",31-(COUNTIF($E$14:$AI$14,"CN")),30-(COUNTIF($E$14:$AI$14,"CN"))))-SUM($AL19:$AM19))</f>
        <v>26</v>
      </c>
    </row>
    <row r="20" spans="1:39" s="31" customFormat="1" ht="37.5" customHeight="1">
      <c r="A20" s="80">
        <f>IF(B20="","",MAX(A14:A17)+1)</f>
      </c>
      <c r="B20" s="60"/>
      <c r="C20" s="60" t="s">
        <v>22</v>
      </c>
      <c r="D20" s="26" t="s">
        <v>23</v>
      </c>
      <c r="E20" s="27"/>
      <c r="F20" s="67" t="s">
        <v>27</v>
      </c>
      <c r="G20" s="67"/>
      <c r="H20" s="67"/>
      <c r="I20" s="67"/>
      <c r="J20" s="67" t="s">
        <v>27</v>
      </c>
      <c r="K20" s="67" t="s">
        <v>27</v>
      </c>
      <c r="L20" s="27"/>
      <c r="M20" s="27"/>
      <c r="N20" s="27"/>
      <c r="O20" s="27"/>
      <c r="P20" s="27"/>
      <c r="Q20" s="27"/>
      <c r="R20" s="27"/>
      <c r="S20" s="27"/>
      <c r="T20" s="27"/>
      <c r="U20" s="27"/>
      <c r="V20" s="27"/>
      <c r="W20" s="27"/>
      <c r="X20" s="27"/>
      <c r="Y20" s="27"/>
      <c r="Z20" s="27"/>
      <c r="AA20" s="27"/>
      <c r="AB20" s="27"/>
      <c r="AC20" s="27"/>
      <c r="AD20" s="27"/>
      <c r="AE20" s="27"/>
      <c r="AF20" s="27"/>
      <c r="AG20" s="27"/>
      <c r="AH20" s="27"/>
      <c r="AI20" s="77"/>
      <c r="AJ20" s="71">
        <f>COUNTIF(E20:AI22,"NL")+COUNTIF(E20:AI22,"NH")+COUNTIF(E20:AI22,"Pc")+COUNTIF(E20:AI22,"PTc")+COUNTIF(E20:AI22,"H")+COUNTIF(E20:AI22,"HN")+COUNTIF(E20:AI22,"BD")+(COUNTIF(E20:AI22,"-/H")*0.5)+(COUNTIF(E20:AI22,"H/-")*0.5)+COUNTIF(E20:AI22,"ND")</f>
        <v>3</v>
      </c>
      <c r="AK20" s="71">
        <f>COUNTIF(E20:AI22,"Ro")+COUNTIF(E20:AI22,"NV")+(COUNTIF(E20:AI22,"-")*0.5)</f>
        <v>0</v>
      </c>
      <c r="AL20" s="71">
        <f>COUNTIF(E20:AI22,"Ô")+COUNTIF(E20:AI22,"Cô")+COUNTIF(E20:AI22,"Kt")+COUNTIF(E20:AI22,"Tn")+COUNTIF(E20:AI22,"TS")+COUNTIF(E20:AI22,"Ds")</f>
        <v>0</v>
      </c>
      <c r="AM20" s="74">
        <f>(IF($AI$12&lt;&gt;"",31-(COUNTIF($E$13:$AI$13,"CN")),30-(COUNTIF($E$13:$AI$13,"CN"))))-SUM($AK20:$AL22)</f>
        <v>26</v>
      </c>
    </row>
    <row r="21" spans="1:39" s="31" customFormat="1" ht="37.5" customHeight="1">
      <c r="A21" s="81"/>
      <c r="B21" s="61"/>
      <c r="C21" s="61"/>
      <c r="D21" s="26" t="s">
        <v>24</v>
      </c>
      <c r="E21" s="27"/>
      <c r="F21" s="68"/>
      <c r="G21" s="68"/>
      <c r="H21" s="68"/>
      <c r="I21" s="68"/>
      <c r="J21" s="68"/>
      <c r="K21" s="68"/>
      <c r="L21" s="27"/>
      <c r="M21" s="27"/>
      <c r="N21" s="27"/>
      <c r="O21" s="27"/>
      <c r="P21" s="27"/>
      <c r="Q21" s="27"/>
      <c r="R21" s="27"/>
      <c r="S21" s="27"/>
      <c r="T21" s="27"/>
      <c r="U21" s="27"/>
      <c r="V21" s="27"/>
      <c r="W21" s="27"/>
      <c r="X21" s="27"/>
      <c r="Y21" s="27"/>
      <c r="Z21" s="27"/>
      <c r="AA21" s="27"/>
      <c r="AB21" s="27"/>
      <c r="AC21" s="27"/>
      <c r="AD21" s="27"/>
      <c r="AE21" s="27"/>
      <c r="AF21" s="27"/>
      <c r="AG21" s="27"/>
      <c r="AH21" s="27"/>
      <c r="AI21" s="78"/>
      <c r="AJ21" s="72">
        <f>COUNTIF(E21:AI21,"NL")+COUNTIF(E21:AI21,"NH")+COUNTIF(E21:AI21,"Pc")+COUNTIF(E21:AI21,"PTc")+COUNTIF(E21:AI21,"Nb")+COUNTIF(E21:AI21,"H")+COUNTIF(E21:AI21,"HN")+COUNTIF(E21:AI21,"BD")+(COUNTIF(E21:AI21,"-/H")*0.5)+(COUNTIF(E21:AI21,"H/-")*0.5)</f>
        <v>0</v>
      </c>
      <c r="AK21" s="72"/>
      <c r="AL21" s="72"/>
      <c r="AM21" s="75">
        <f>IF($D21="BỘ PHẬN KTX",IF($AI$13&lt;&gt;"",31-(SUM($AL21:$AM21)),30-(SUM($AL21:$AM21))),(IF($AI$13&lt;&gt;"",31-(COUNTIF($E$14:$AI$14,"CN")),30-(COUNTIF($E$14:$AI$14,"CN"))))-SUM($AL21:$AM21))</f>
        <v>26</v>
      </c>
    </row>
    <row r="22" spans="1:39" s="31" customFormat="1" ht="37.5" customHeight="1">
      <c r="A22" s="82"/>
      <c r="B22" s="62"/>
      <c r="C22" s="62"/>
      <c r="D22" s="26" t="s">
        <v>25</v>
      </c>
      <c r="E22" s="27"/>
      <c r="F22" s="69"/>
      <c r="G22" s="69"/>
      <c r="H22" s="69"/>
      <c r="I22" s="69"/>
      <c r="J22" s="69"/>
      <c r="K22" s="69"/>
      <c r="L22" s="27"/>
      <c r="M22" s="27"/>
      <c r="N22" s="27"/>
      <c r="O22" s="27"/>
      <c r="P22" s="27"/>
      <c r="Q22" s="27"/>
      <c r="R22" s="27"/>
      <c r="S22" s="27"/>
      <c r="T22" s="27"/>
      <c r="U22" s="27"/>
      <c r="V22" s="27"/>
      <c r="W22" s="27"/>
      <c r="X22" s="27"/>
      <c r="Y22" s="27"/>
      <c r="Z22" s="27"/>
      <c r="AA22" s="27"/>
      <c r="AB22" s="27"/>
      <c r="AC22" s="27"/>
      <c r="AD22" s="27"/>
      <c r="AE22" s="27"/>
      <c r="AF22" s="27"/>
      <c r="AG22" s="27"/>
      <c r="AH22" s="27"/>
      <c r="AI22" s="79"/>
      <c r="AJ22" s="73">
        <f>COUNTIF(E22:AI22,"NL")+COUNTIF(E22:AI22,"NH")+COUNTIF(E22:AI22,"Pc")+COUNTIF(E22:AI22,"PTc")+COUNTIF(E22:AI22,"Nb")+COUNTIF(E22:AI22,"H")+COUNTIF(E22:AI22,"HN")+COUNTIF(E22:AI22,"BD")+(COUNTIF(E22:AI22,"-/H")*0.5)+(COUNTIF(E22:AI22,"H/-")*0.5)</f>
        <v>0</v>
      </c>
      <c r="AK22" s="73"/>
      <c r="AL22" s="73"/>
      <c r="AM22" s="76">
        <f>IF($D22="BỘ PHẬN KTX",IF($AI$13&lt;&gt;"",31-(SUM($AL22:$AM22)),30-(SUM($AL22:$AM22))),(IF($AI$13&lt;&gt;"",31-(COUNTIF($E$14:$AI$14,"CN")),30-(COUNTIF($E$14:$AI$14,"CN"))))-SUM($AL22:$AM22))</f>
        <v>26</v>
      </c>
    </row>
    <row r="23" spans="1:39" s="31" customFormat="1" ht="37.5" customHeight="1">
      <c r="A23" s="80">
        <f>IF(B23="","",MAX(A17:A20)+1)</f>
      </c>
      <c r="B23" s="60"/>
      <c r="C23" s="60" t="s">
        <v>22</v>
      </c>
      <c r="D23" s="26" t="s">
        <v>23</v>
      </c>
      <c r="E23" s="27"/>
      <c r="F23" s="67" t="s">
        <v>27</v>
      </c>
      <c r="G23" s="67"/>
      <c r="H23" s="67"/>
      <c r="I23" s="67"/>
      <c r="J23" s="67" t="s">
        <v>27</v>
      </c>
      <c r="K23" s="67" t="s">
        <v>27</v>
      </c>
      <c r="L23" s="27"/>
      <c r="M23" s="27"/>
      <c r="N23" s="27"/>
      <c r="O23" s="27"/>
      <c r="P23" s="27"/>
      <c r="Q23" s="27"/>
      <c r="R23" s="27"/>
      <c r="S23" s="27"/>
      <c r="T23" s="27"/>
      <c r="U23" s="27"/>
      <c r="V23" s="27"/>
      <c r="W23" s="27"/>
      <c r="X23" s="27"/>
      <c r="Y23" s="27"/>
      <c r="Z23" s="27"/>
      <c r="AA23" s="27"/>
      <c r="AB23" s="27"/>
      <c r="AC23" s="27"/>
      <c r="AD23" s="27"/>
      <c r="AE23" s="27"/>
      <c r="AF23" s="27"/>
      <c r="AG23" s="27"/>
      <c r="AH23" s="27"/>
      <c r="AI23" s="77"/>
      <c r="AJ23" s="71">
        <f>COUNTIF(E23:AI25,"NL")+COUNTIF(E23:AI25,"NH")+COUNTIF(E23:AI25,"Pc")+COUNTIF(E23:AI25,"PTc")+COUNTIF(E23:AI25,"H")+COUNTIF(E23:AI25,"HN")+COUNTIF(E23:AI25,"BD")+(COUNTIF(E23:AI25,"-/H")*0.5)+(COUNTIF(E23:AI25,"H/-")*0.5)+COUNTIF(E23:AI25,"ND")</f>
        <v>3</v>
      </c>
      <c r="AK23" s="71">
        <f>COUNTIF(E23:AI25,"Ro")+COUNTIF(E23:AI25,"NV")+(COUNTIF(E23:AI25,"-")*0.5)</f>
        <v>0</v>
      </c>
      <c r="AL23" s="71">
        <f>COUNTIF(E23:AI25,"Ô")+COUNTIF(E23:AI25,"Cô")+COUNTIF(E23:AI25,"Kt")+COUNTIF(E23:AI25,"Tn")+COUNTIF(E23:AI25,"TS")+COUNTIF(E23:AI25,"Ds")</f>
        <v>0</v>
      </c>
      <c r="AM23" s="74">
        <f>(IF($AI$12&lt;&gt;"",31-(COUNTIF($E$13:$AI$13,"CN")),30-(COUNTIF($E$13:$AI$13,"CN"))))-SUM($AK23:$AL25)</f>
        <v>26</v>
      </c>
    </row>
    <row r="24" spans="1:39" s="31" customFormat="1" ht="37.5" customHeight="1">
      <c r="A24" s="81"/>
      <c r="B24" s="61"/>
      <c r="C24" s="61"/>
      <c r="D24" s="26" t="s">
        <v>24</v>
      </c>
      <c r="E24" s="27"/>
      <c r="F24" s="68"/>
      <c r="G24" s="68"/>
      <c r="H24" s="68"/>
      <c r="I24" s="68"/>
      <c r="J24" s="68"/>
      <c r="K24" s="68"/>
      <c r="L24" s="27"/>
      <c r="M24" s="27"/>
      <c r="N24" s="27"/>
      <c r="O24" s="27"/>
      <c r="P24" s="27"/>
      <c r="Q24" s="27"/>
      <c r="R24" s="27"/>
      <c r="S24" s="27"/>
      <c r="T24" s="27"/>
      <c r="U24" s="27"/>
      <c r="V24" s="27"/>
      <c r="W24" s="27"/>
      <c r="X24" s="27"/>
      <c r="Y24" s="27"/>
      <c r="Z24" s="27"/>
      <c r="AA24" s="27"/>
      <c r="AB24" s="27"/>
      <c r="AC24" s="27"/>
      <c r="AD24" s="27"/>
      <c r="AE24" s="27"/>
      <c r="AF24" s="27"/>
      <c r="AG24" s="27"/>
      <c r="AH24" s="27"/>
      <c r="AI24" s="78"/>
      <c r="AJ24" s="72">
        <f>COUNTIF(E24:AI24,"NL")+COUNTIF(E24:AI24,"NH")+COUNTIF(E24:AI24,"Pc")+COUNTIF(E24:AI24,"PTc")+COUNTIF(E24:AI24,"Nb")+COUNTIF(E24:AI24,"H")+COUNTIF(E24:AI24,"HN")+COUNTIF(E24:AI24,"BD")+(COUNTIF(E24:AI24,"-/H")*0.5)+(COUNTIF(E24:AI24,"H/-")*0.5)</f>
        <v>0</v>
      </c>
      <c r="AK24" s="72"/>
      <c r="AL24" s="72"/>
      <c r="AM24" s="75">
        <f>IF($D24="BỘ PHẬN KTX",IF($AI$13&lt;&gt;"",31-(SUM($AL24:$AM24)),30-(SUM($AL24:$AM24))),(IF($AI$13&lt;&gt;"",31-(COUNTIF($E$14:$AI$14,"CN")),30-(COUNTIF($E$14:$AI$14,"CN"))))-SUM($AL24:$AM24))</f>
        <v>26</v>
      </c>
    </row>
    <row r="25" spans="1:39" s="31" customFormat="1" ht="37.5" customHeight="1">
      <c r="A25" s="82"/>
      <c r="B25" s="62"/>
      <c r="C25" s="62"/>
      <c r="D25" s="26" t="s">
        <v>25</v>
      </c>
      <c r="E25" s="27"/>
      <c r="F25" s="69"/>
      <c r="G25" s="69"/>
      <c r="H25" s="69"/>
      <c r="I25" s="69"/>
      <c r="J25" s="69"/>
      <c r="K25" s="69"/>
      <c r="L25" s="27"/>
      <c r="M25" s="27"/>
      <c r="N25" s="27"/>
      <c r="O25" s="27"/>
      <c r="P25" s="27"/>
      <c r="Q25" s="27"/>
      <c r="R25" s="27"/>
      <c r="S25" s="27"/>
      <c r="T25" s="27"/>
      <c r="U25" s="27"/>
      <c r="V25" s="27"/>
      <c r="W25" s="27"/>
      <c r="X25" s="27"/>
      <c r="Y25" s="27"/>
      <c r="Z25" s="27"/>
      <c r="AA25" s="27"/>
      <c r="AB25" s="27"/>
      <c r="AC25" s="27"/>
      <c r="AD25" s="27"/>
      <c r="AE25" s="27"/>
      <c r="AF25" s="27"/>
      <c r="AG25" s="27"/>
      <c r="AH25" s="27"/>
      <c r="AI25" s="79"/>
      <c r="AJ25" s="73">
        <f>COUNTIF(E25:AI25,"NL")+COUNTIF(E25:AI25,"NH")+COUNTIF(E25:AI25,"Pc")+COUNTIF(E25:AI25,"PTc")+COUNTIF(E25:AI25,"Nb")+COUNTIF(E25:AI25,"H")+COUNTIF(E25:AI25,"HN")+COUNTIF(E25:AI25,"BD")+(COUNTIF(E25:AI25,"-/H")*0.5)+(COUNTIF(E25:AI25,"H/-")*0.5)</f>
        <v>0</v>
      </c>
      <c r="AK25" s="73"/>
      <c r="AL25" s="73"/>
      <c r="AM25" s="76">
        <f>IF($D25="BỘ PHẬN KTX",IF($AI$13&lt;&gt;"",31-(SUM($AL25:$AM25)),30-(SUM($AL25:$AM25))),(IF($AI$13&lt;&gt;"",31-(COUNTIF($E$14:$AI$14,"CN")),30-(COUNTIF($E$14:$AI$14,"CN"))))-SUM($AL25:$AM25))</f>
        <v>26</v>
      </c>
    </row>
    <row r="26" spans="1:39" s="49" customFormat="1" ht="53.25" customHeight="1">
      <c r="A26" s="48"/>
      <c r="B26" s="51" t="s">
        <v>80</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3"/>
      <c r="AJ26" s="50">
        <f>SUM(AJ14:AJ25)</f>
        <v>16</v>
      </c>
      <c r="AK26" s="50">
        <f>SUM(AK14:AK25)</f>
        <v>3</v>
      </c>
      <c r="AL26" s="50">
        <f>SUM(AL14:AL25)</f>
        <v>0</v>
      </c>
      <c r="AM26" s="50">
        <f>SUM(AM14:AM25)</f>
        <v>104</v>
      </c>
    </row>
    <row r="28" spans="2:39" ht="28.5" customHeight="1">
      <c r="B28" s="70" t="s">
        <v>28</v>
      </c>
      <c r="C28" s="70"/>
      <c r="D28" s="70"/>
      <c r="E28" s="70"/>
      <c r="F28" s="70"/>
      <c r="G28" s="70"/>
      <c r="AH28" s="70" t="s">
        <v>79</v>
      </c>
      <c r="AI28" s="70"/>
      <c r="AJ28" s="70"/>
      <c r="AK28" s="70"/>
      <c r="AL28" s="70"/>
      <c r="AM28" s="70"/>
    </row>
    <row r="33" spans="2:39" ht="16.5">
      <c r="B33" s="70"/>
      <c r="C33" s="70"/>
      <c r="D33" s="70"/>
      <c r="E33" s="70"/>
      <c r="F33" s="70"/>
      <c r="G33" s="70"/>
      <c r="AH33" s="70"/>
      <c r="AI33" s="70"/>
      <c r="AJ33" s="70"/>
      <c r="AK33" s="70"/>
      <c r="AL33" s="70"/>
      <c r="AM33" s="70"/>
    </row>
  </sheetData>
  <sheetProtection/>
  <mergeCells count="82">
    <mergeCell ref="AH17:AH19"/>
    <mergeCell ref="H17:H19"/>
    <mergeCell ref="J20:J22"/>
    <mergeCell ref="K20:K22"/>
    <mergeCell ref="I20:I22"/>
    <mergeCell ref="AI23:AI25"/>
    <mergeCell ref="G23:G25"/>
    <mergeCell ref="H23:H25"/>
    <mergeCell ref="I23:I25"/>
    <mergeCell ref="J23:J25"/>
    <mergeCell ref="K23:K25"/>
    <mergeCell ref="F20:F22"/>
    <mergeCell ref="G20:G22"/>
    <mergeCell ref="H20:H22"/>
    <mergeCell ref="AM17:AM19"/>
    <mergeCell ref="AJ20:AJ22"/>
    <mergeCell ref="AK20:AK22"/>
    <mergeCell ref="AL20:AL22"/>
    <mergeCell ref="AM20:AM22"/>
    <mergeCell ref="AI17:AI19"/>
    <mergeCell ref="AJ17:AJ19"/>
    <mergeCell ref="AK17:AK19"/>
    <mergeCell ref="AL17:AL19"/>
    <mergeCell ref="AJ14:AJ16"/>
    <mergeCell ref="J17:J19"/>
    <mergeCell ref="AC14:AC16"/>
    <mergeCell ref="AD14:AD16"/>
    <mergeCell ref="AE14:AE16"/>
    <mergeCell ref="K17:K19"/>
    <mergeCell ref="AF17:AF19"/>
    <mergeCell ref="H14:H16"/>
    <mergeCell ref="AK14:AK16"/>
    <mergeCell ref="AL14:AL16"/>
    <mergeCell ref="AM14:AM16"/>
    <mergeCell ref="AH14:AH16"/>
    <mergeCell ref="AI14:AI16"/>
    <mergeCell ref="F23:F25"/>
    <mergeCell ref="AI20:AI22"/>
    <mergeCell ref="A23:A25"/>
    <mergeCell ref="B23:B25"/>
    <mergeCell ref="A14:A16"/>
    <mergeCell ref="A17:A19"/>
    <mergeCell ref="A20:A22"/>
    <mergeCell ref="AF14:AF16"/>
    <mergeCell ref="F14:F16"/>
    <mergeCell ref="G14:G16"/>
    <mergeCell ref="G17:G19"/>
    <mergeCell ref="C23:C25"/>
    <mergeCell ref="B28:G28"/>
    <mergeCell ref="AH28:AM28"/>
    <mergeCell ref="B33:G33"/>
    <mergeCell ref="AH33:AM33"/>
    <mergeCell ref="AJ23:AJ25"/>
    <mergeCell ref="AK23:AK25"/>
    <mergeCell ref="AL23:AL25"/>
    <mergeCell ref="AM23:AM25"/>
    <mergeCell ref="B20:B22"/>
    <mergeCell ref="B17:B19"/>
    <mergeCell ref="B14:B16"/>
    <mergeCell ref="AA14:AA16"/>
    <mergeCell ref="AB14:AB16"/>
    <mergeCell ref="I14:I16"/>
    <mergeCell ref="J14:J16"/>
    <mergeCell ref="K14:K16"/>
    <mergeCell ref="I17:I19"/>
    <mergeCell ref="F17:F19"/>
    <mergeCell ref="A7:AM7"/>
    <mergeCell ref="B9:G10"/>
    <mergeCell ref="M9:N9"/>
    <mergeCell ref="O9:P9"/>
    <mergeCell ref="M10:N10"/>
    <mergeCell ref="O10:P10"/>
    <mergeCell ref="B26:AI26"/>
    <mergeCell ref="A6:AM6"/>
    <mergeCell ref="A1:F1"/>
    <mergeCell ref="AH1:AM1"/>
    <mergeCell ref="A2:F2"/>
    <mergeCell ref="AH2:AM2"/>
    <mergeCell ref="AH4:AM4"/>
    <mergeCell ref="C20:C22"/>
    <mergeCell ref="C17:C19"/>
    <mergeCell ref="C14:C16"/>
  </mergeCells>
  <conditionalFormatting sqref="E12:AI13 E15:E22 AG15:AG16 E14:F14 AG14:AI14 L17:AG17 F20:K20 F23:K23 L20:AH25 L18:AE19 AG18:AG19 L15:Z16 L14:AA14 AI17 AI20 AI23">
    <cfRule type="expression" priority="41" dxfId="1">
      <formula>IF(E$12="",TRUE,FALSE)</formula>
    </cfRule>
    <cfRule type="expression" priority="42" dxfId="1">
      <formula>IF($E$12=””,TRUE,FALSE)</formula>
    </cfRule>
    <cfRule type="expression" priority="43" dxfId="0">
      <formula>IF(WEEKDAY(E$12)=1,TRUE,FALSE)</formula>
    </cfRule>
    <cfRule type="expression" priority="44" dxfId="24">
      <formula>IF(WEEKDAY(E$13)="CN",TRUE,FALSE)</formula>
    </cfRule>
    <cfRule type="expression" priority="45" dxfId="0">
      <formula>IF(WEEKDAY(E$13)=1,TRUE,FALSE)</formula>
    </cfRule>
  </conditionalFormatting>
  <conditionalFormatting sqref="E23:E25">
    <cfRule type="expression" priority="36" dxfId="1">
      <formula>IF(E$12="",TRUE,FALSE)</formula>
    </cfRule>
    <cfRule type="expression" priority="37" dxfId="1">
      <formula>IF($E$12=””,TRUE,FALSE)</formula>
    </cfRule>
    <cfRule type="expression" priority="38" dxfId="0">
      <formula>IF(WEEKDAY(E$12)=1,TRUE,FALSE)</formula>
    </cfRule>
    <cfRule type="expression" priority="39" dxfId="24">
      <formula>IF(WEEKDAY(E$13)="CN",TRUE,FALSE)</formula>
    </cfRule>
    <cfRule type="expression" priority="40" dxfId="0">
      <formula>IF(WEEKDAY(E$13)=1,TRUE,FALSE)</formula>
    </cfRule>
  </conditionalFormatting>
  <conditionalFormatting sqref="AB14:AC14">
    <cfRule type="expression" priority="26" dxfId="1">
      <formula>IF(AB$12="",TRUE,FALSE)</formula>
    </cfRule>
    <cfRule type="expression" priority="27" dxfId="1">
      <formula>IF($E$12=””,TRUE,FALSE)</formula>
    </cfRule>
    <cfRule type="expression" priority="28" dxfId="0">
      <formula>IF(WEEKDAY(AB$12)=1,TRUE,FALSE)</formula>
    </cfRule>
    <cfRule type="expression" priority="29" dxfId="24">
      <formula>IF(WEEKDAY(AB$13)="CN",TRUE,FALSE)</formula>
    </cfRule>
    <cfRule type="expression" priority="30" dxfId="0">
      <formula>IF(WEEKDAY(AB$13)=1,TRUE,FALSE)</formula>
    </cfRule>
  </conditionalFormatting>
  <conditionalFormatting sqref="AD14:AF14">
    <cfRule type="expression" priority="21" dxfId="1">
      <formula>IF(AD$12="",TRUE,FALSE)</formula>
    </cfRule>
    <cfRule type="expression" priority="22" dxfId="1">
      <formula>IF($E$12=””,TRUE,FALSE)</formula>
    </cfRule>
    <cfRule type="expression" priority="23" dxfId="0">
      <formula>IF(WEEKDAY(AD$12)=1,TRUE,FALSE)</formula>
    </cfRule>
    <cfRule type="expression" priority="24" dxfId="24">
      <formula>IF(WEEKDAY(AD$13)="CN",TRUE,FALSE)</formula>
    </cfRule>
    <cfRule type="expression" priority="25" dxfId="0">
      <formula>IF(WEEKDAY(AD$13)=1,TRUE,FALSE)</formula>
    </cfRule>
  </conditionalFormatting>
  <conditionalFormatting sqref="G14:K14">
    <cfRule type="expression" priority="16" dxfId="1">
      <formula>IF(G$12="",TRUE,FALSE)</formula>
    </cfRule>
    <cfRule type="expression" priority="17" dxfId="1">
      <formula>IF($E$12=””,TRUE,FALSE)</formula>
    </cfRule>
    <cfRule type="expression" priority="18" dxfId="0">
      <formula>IF(WEEKDAY(G$12)=1,TRUE,FALSE)</formula>
    </cfRule>
    <cfRule type="expression" priority="19" dxfId="24">
      <formula>IF(WEEKDAY(G$13)="CN",TRUE,FALSE)</formula>
    </cfRule>
    <cfRule type="expression" priority="20" dxfId="0">
      <formula>IF(WEEKDAY(G$13)=1,TRUE,FALSE)</formula>
    </cfRule>
  </conditionalFormatting>
  <conditionalFormatting sqref="F17">
    <cfRule type="expression" priority="11" dxfId="1">
      <formula>IF(F$12="",TRUE,FALSE)</formula>
    </cfRule>
    <cfRule type="expression" priority="12" dxfId="1">
      <formula>IF($E$12=””,TRUE,FALSE)</formula>
    </cfRule>
    <cfRule type="expression" priority="13" dxfId="0">
      <formula>IF(WEEKDAY(F$12)=1,TRUE,FALSE)</formula>
    </cfRule>
    <cfRule type="expression" priority="14" dxfId="24">
      <formula>IF(WEEKDAY(F$13)="CN",TRUE,FALSE)</formula>
    </cfRule>
    <cfRule type="expression" priority="15" dxfId="0">
      <formula>IF(WEEKDAY(F$13)=1,TRUE,FALSE)</formula>
    </cfRule>
  </conditionalFormatting>
  <conditionalFormatting sqref="G17:K17">
    <cfRule type="expression" priority="6" dxfId="1">
      <formula>IF(G$12="",TRUE,FALSE)</formula>
    </cfRule>
    <cfRule type="expression" priority="7" dxfId="1">
      <formula>IF($E$12=””,TRUE,FALSE)</formula>
    </cfRule>
    <cfRule type="expression" priority="8" dxfId="0">
      <formula>IF(WEEKDAY(G$12)=1,TRUE,FALSE)</formula>
    </cfRule>
    <cfRule type="expression" priority="9" dxfId="24">
      <formula>IF(WEEKDAY(G$13)="CN",TRUE,FALSE)</formula>
    </cfRule>
    <cfRule type="expression" priority="10" dxfId="0">
      <formula>IF(WEEKDAY(G$13)=1,TRUE,FALSE)</formula>
    </cfRule>
  </conditionalFormatting>
  <conditionalFormatting sqref="AH17">
    <cfRule type="expression" priority="1" dxfId="1">
      <formula>IF(AH$12="",TRUE,FALSE)</formula>
    </cfRule>
    <cfRule type="expression" priority="2" dxfId="1">
      <formula>IF($E$12=””,TRUE,FALSE)</formula>
    </cfRule>
    <cfRule type="expression" priority="3" dxfId="0">
      <formula>IF(WEEKDAY(AH$12)=1,TRUE,FALSE)</formula>
    </cfRule>
    <cfRule type="expression" priority="4" dxfId="24">
      <formula>IF(WEEKDAY(AH$13)="CN",TRUE,FALSE)</formula>
    </cfRule>
    <cfRule type="expression" priority="5" dxfId="0">
      <formula>IF(WEEKDAY(AH$13)=1,TRUE,FALSE)</formula>
    </cfRule>
  </conditionalFormatting>
  <printOptions horizontalCentered="1"/>
  <pageMargins left="0.35433070866141736" right="0.2755905511811024" top="0.3937007874015748" bottom="0.4724409448818898" header="0.31496062992125984" footer="0.31496062992125984"/>
  <pageSetup fitToHeight="0"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3:Z38"/>
  <sheetViews>
    <sheetView zoomScale="85" zoomScaleNormal="85" zoomScalePageLayoutView="0" workbookViewId="0" topLeftCell="A1">
      <selection activeCell="A1" sqref="A1:IV16384"/>
    </sheetView>
  </sheetViews>
  <sheetFormatPr defaultColWidth="9.140625" defaultRowHeight="15"/>
  <cols>
    <col min="2" max="2" width="15.28125" style="0" customWidth="1"/>
    <col min="3" max="3" width="14.7109375" style="0" customWidth="1"/>
    <col min="4" max="4" width="15.57421875" style="0" customWidth="1"/>
    <col min="7" max="26" width="5.7109375" style="0" customWidth="1"/>
  </cols>
  <sheetData>
    <row r="3" s="1" customFormat="1" ht="16.5">
      <c r="B3" s="1" t="s">
        <v>31</v>
      </c>
    </row>
    <row r="4" spans="1:3" s="3" customFormat="1" ht="20.25" customHeight="1">
      <c r="A4" s="2"/>
      <c r="B4" s="3" t="s">
        <v>32</v>
      </c>
      <c r="C4" s="4"/>
    </row>
    <row r="5" spans="1:26" s="6" customFormat="1" ht="306.75" customHeight="1">
      <c r="A5" s="5"/>
      <c r="B5" s="83" t="s">
        <v>82</v>
      </c>
      <c r="C5" s="83"/>
      <c r="D5" s="83"/>
      <c r="E5" s="83"/>
      <c r="F5" s="83"/>
      <c r="G5" s="83"/>
      <c r="H5" s="83"/>
      <c r="I5" s="83"/>
      <c r="J5" s="83"/>
      <c r="K5" s="83"/>
      <c r="L5" s="83"/>
      <c r="M5" s="83"/>
      <c r="N5" s="83"/>
      <c r="O5" s="83"/>
      <c r="P5" s="83"/>
      <c r="Q5" s="83"/>
      <c r="R5" s="83"/>
      <c r="S5" s="83"/>
      <c r="T5" s="83"/>
      <c r="U5" s="83"/>
      <c r="V5" s="83"/>
      <c r="W5" s="83"/>
      <c r="X5" s="83"/>
      <c r="Y5" s="83"/>
      <c r="Z5" s="83"/>
    </row>
    <row r="6" spans="1:3" s="6" customFormat="1" ht="6.75" customHeight="1">
      <c r="A6" s="5"/>
      <c r="B6" s="7"/>
      <c r="C6" s="8"/>
    </row>
    <row r="7" spans="1:3" s="3" customFormat="1" ht="16.5">
      <c r="A7" s="2"/>
      <c r="B7" s="3" t="s">
        <v>33</v>
      </c>
      <c r="C7" s="4"/>
    </row>
    <row r="8" spans="1:3" s="3" customFormat="1" ht="16.5">
      <c r="A8" s="2"/>
      <c r="C8" s="4"/>
    </row>
    <row r="9" spans="1:26" s="11" customFormat="1" ht="33">
      <c r="A9" s="9"/>
      <c r="B9" s="90" t="s">
        <v>34</v>
      </c>
      <c r="C9" s="91"/>
      <c r="D9" s="92"/>
      <c r="E9" s="10" t="s">
        <v>35</v>
      </c>
      <c r="F9" s="93" t="s">
        <v>36</v>
      </c>
      <c r="G9" s="93"/>
      <c r="H9" s="93"/>
      <c r="I9" s="93"/>
      <c r="J9" s="93"/>
      <c r="K9" s="93"/>
      <c r="L9" s="93"/>
      <c r="M9" s="93"/>
      <c r="N9" s="93"/>
      <c r="O9" s="93"/>
      <c r="P9" s="93"/>
      <c r="Q9" s="93"/>
      <c r="R9" s="93"/>
      <c r="S9" s="93"/>
      <c r="T9" s="93"/>
      <c r="U9" s="93"/>
      <c r="V9" s="93"/>
      <c r="W9" s="93"/>
      <c r="X9" s="93"/>
      <c r="Y9" s="93"/>
      <c r="Z9" s="93"/>
    </row>
    <row r="10" spans="1:26" s="6" customFormat="1" ht="16.5">
      <c r="A10" s="5"/>
      <c r="B10" s="101" t="s">
        <v>83</v>
      </c>
      <c r="C10" s="101"/>
      <c r="D10" s="101"/>
      <c r="E10" s="12" t="s">
        <v>77</v>
      </c>
      <c r="F10" s="13" t="s">
        <v>37</v>
      </c>
      <c r="G10" s="94"/>
      <c r="H10" s="94"/>
      <c r="I10" s="94"/>
      <c r="J10" s="94"/>
      <c r="K10" s="94"/>
      <c r="L10" s="94"/>
      <c r="M10" s="94"/>
      <c r="N10" s="94"/>
      <c r="O10" s="94"/>
      <c r="P10" s="94"/>
      <c r="Q10" s="94"/>
      <c r="R10" s="94"/>
      <c r="S10" s="94"/>
      <c r="T10" s="94"/>
      <c r="U10" s="94"/>
      <c r="V10" s="94"/>
      <c r="W10" s="94"/>
      <c r="X10" s="94"/>
      <c r="Y10" s="94"/>
      <c r="Z10" s="94"/>
    </row>
    <row r="11" spans="1:26" s="6" customFormat="1" ht="16.5">
      <c r="A11" s="5"/>
      <c r="B11" s="101" t="s">
        <v>84</v>
      </c>
      <c r="C11" s="101"/>
      <c r="D11" s="101"/>
      <c r="E11" s="12" t="s">
        <v>85</v>
      </c>
      <c r="F11" s="12" t="s">
        <v>37</v>
      </c>
      <c r="G11" s="94"/>
      <c r="H11" s="94"/>
      <c r="I11" s="94"/>
      <c r="J11" s="94"/>
      <c r="K11" s="94"/>
      <c r="L11" s="94"/>
      <c r="M11" s="94"/>
      <c r="N11" s="94"/>
      <c r="O11" s="94"/>
      <c r="P11" s="94"/>
      <c r="Q11" s="94"/>
      <c r="R11" s="94"/>
      <c r="S11" s="94"/>
      <c r="T11" s="94"/>
      <c r="U11" s="94"/>
      <c r="V11" s="94"/>
      <c r="W11" s="94"/>
      <c r="X11" s="94"/>
      <c r="Y11" s="94"/>
      <c r="Z11" s="94"/>
    </row>
    <row r="12" spans="1:26" s="16" customFormat="1" ht="60.75" customHeight="1">
      <c r="A12" s="14"/>
      <c r="B12" s="86" t="s">
        <v>38</v>
      </c>
      <c r="C12" s="87"/>
      <c r="D12" s="88"/>
      <c r="E12" s="45" t="s">
        <v>18</v>
      </c>
      <c r="F12" s="15" t="s">
        <v>37</v>
      </c>
      <c r="G12" s="84" t="s">
        <v>39</v>
      </c>
      <c r="H12" s="84"/>
      <c r="I12" s="84"/>
      <c r="J12" s="84"/>
      <c r="K12" s="84"/>
      <c r="L12" s="84"/>
      <c r="M12" s="84"/>
      <c r="N12" s="84"/>
      <c r="O12" s="84"/>
      <c r="P12" s="84"/>
      <c r="Q12" s="84"/>
      <c r="R12" s="84"/>
      <c r="S12" s="84"/>
      <c r="T12" s="84"/>
      <c r="U12" s="84"/>
      <c r="V12" s="84"/>
      <c r="W12" s="84"/>
      <c r="X12" s="84"/>
      <c r="Y12" s="84"/>
      <c r="Z12" s="84"/>
    </row>
    <row r="13" spans="1:26" s="16" customFormat="1" ht="24.75" customHeight="1">
      <c r="A13" s="14"/>
      <c r="B13" s="86" t="s">
        <v>40</v>
      </c>
      <c r="C13" s="87"/>
      <c r="D13" s="88"/>
      <c r="E13" s="45" t="s">
        <v>21</v>
      </c>
      <c r="F13" s="15" t="s">
        <v>41</v>
      </c>
      <c r="G13" s="89" t="s">
        <v>42</v>
      </c>
      <c r="H13" s="89"/>
      <c r="I13" s="89"/>
      <c r="J13" s="89"/>
      <c r="K13" s="89"/>
      <c r="L13" s="89"/>
      <c r="M13" s="89"/>
      <c r="N13" s="89"/>
      <c r="O13" s="89"/>
      <c r="P13" s="89"/>
      <c r="Q13" s="89"/>
      <c r="R13" s="89"/>
      <c r="S13" s="89"/>
      <c r="T13" s="89"/>
      <c r="U13" s="89"/>
      <c r="V13" s="89"/>
      <c r="W13" s="89"/>
      <c r="X13" s="89"/>
      <c r="Y13" s="89"/>
      <c r="Z13" s="89"/>
    </row>
    <row r="14" spans="1:26" s="6" customFormat="1" ht="75" customHeight="1">
      <c r="A14" s="5"/>
      <c r="B14" s="89" t="s">
        <v>43</v>
      </c>
      <c r="C14" s="89"/>
      <c r="D14" s="89"/>
      <c r="E14" s="44" t="s">
        <v>44</v>
      </c>
      <c r="F14" s="12" t="s">
        <v>41</v>
      </c>
      <c r="G14" s="89"/>
      <c r="H14" s="89"/>
      <c r="I14" s="89"/>
      <c r="J14" s="89"/>
      <c r="K14" s="89"/>
      <c r="L14" s="89"/>
      <c r="M14" s="89"/>
      <c r="N14" s="89"/>
      <c r="O14" s="89"/>
      <c r="P14" s="89"/>
      <c r="Q14" s="89"/>
      <c r="R14" s="89"/>
      <c r="S14" s="89"/>
      <c r="T14" s="89"/>
      <c r="U14" s="89"/>
      <c r="V14" s="89"/>
      <c r="W14" s="89"/>
      <c r="X14" s="89"/>
      <c r="Y14" s="89"/>
      <c r="Z14" s="89"/>
    </row>
    <row r="15" spans="1:26" s="16" customFormat="1" ht="24" customHeight="1">
      <c r="A15" s="14"/>
      <c r="B15" s="84" t="s">
        <v>45</v>
      </c>
      <c r="C15" s="84"/>
      <c r="D15" s="84"/>
      <c r="E15" s="45" t="s">
        <v>26</v>
      </c>
      <c r="F15" s="15" t="s">
        <v>41</v>
      </c>
      <c r="G15" s="89"/>
      <c r="H15" s="89"/>
      <c r="I15" s="89"/>
      <c r="J15" s="89"/>
      <c r="K15" s="89"/>
      <c r="L15" s="89"/>
      <c r="M15" s="89"/>
      <c r="N15" s="89"/>
      <c r="O15" s="89"/>
      <c r="P15" s="89"/>
      <c r="Q15" s="89"/>
      <c r="R15" s="89"/>
      <c r="S15" s="89"/>
      <c r="T15" s="89"/>
      <c r="U15" s="89"/>
      <c r="V15" s="89"/>
      <c r="W15" s="89"/>
      <c r="X15" s="89"/>
      <c r="Y15" s="89"/>
      <c r="Z15" s="89"/>
    </row>
    <row r="16" spans="1:26" s="6" customFormat="1" ht="60" customHeight="1">
      <c r="A16" s="5"/>
      <c r="B16" s="102" t="s">
        <v>86</v>
      </c>
      <c r="C16" s="103"/>
      <c r="D16" s="104"/>
      <c r="E16" s="44" t="s">
        <v>87</v>
      </c>
      <c r="F16" s="105" t="s">
        <v>88</v>
      </c>
      <c r="G16" s="100" t="s">
        <v>89</v>
      </c>
      <c r="H16" s="100"/>
      <c r="I16" s="100"/>
      <c r="J16" s="100"/>
      <c r="K16" s="100"/>
      <c r="L16" s="100"/>
      <c r="M16" s="100"/>
      <c r="N16" s="100"/>
      <c r="O16" s="100"/>
      <c r="P16" s="100"/>
      <c r="Q16" s="100"/>
      <c r="R16" s="100"/>
      <c r="S16" s="100"/>
      <c r="T16" s="100"/>
      <c r="U16" s="100"/>
      <c r="V16" s="100"/>
      <c r="W16" s="100"/>
      <c r="X16" s="100"/>
      <c r="Y16" s="100"/>
      <c r="Z16" s="100"/>
    </row>
    <row r="17" spans="1:26" s="6" customFormat="1" ht="60" customHeight="1">
      <c r="A17" s="5"/>
      <c r="B17" s="106"/>
      <c r="C17" s="107"/>
      <c r="D17" s="108"/>
      <c r="E17" s="12" t="s">
        <v>90</v>
      </c>
      <c r="F17" s="105" t="s">
        <v>88</v>
      </c>
      <c r="G17" s="100" t="s">
        <v>91</v>
      </c>
      <c r="H17" s="100"/>
      <c r="I17" s="100"/>
      <c r="J17" s="100"/>
      <c r="K17" s="100"/>
      <c r="L17" s="100"/>
      <c r="M17" s="100"/>
      <c r="N17" s="100"/>
      <c r="O17" s="100"/>
      <c r="P17" s="100"/>
      <c r="Q17" s="100"/>
      <c r="R17" s="100"/>
      <c r="S17" s="100"/>
      <c r="T17" s="100"/>
      <c r="U17" s="100"/>
      <c r="V17" s="100"/>
      <c r="W17" s="100"/>
      <c r="X17" s="100"/>
      <c r="Y17" s="100"/>
      <c r="Z17" s="100"/>
    </row>
    <row r="18" spans="1:26" s="6" customFormat="1" ht="60" customHeight="1">
      <c r="A18" s="5"/>
      <c r="B18" s="106"/>
      <c r="C18" s="107"/>
      <c r="D18" s="108"/>
      <c r="E18" s="12" t="s">
        <v>92</v>
      </c>
      <c r="F18" s="12" t="s">
        <v>37</v>
      </c>
      <c r="G18" s="100" t="s">
        <v>93</v>
      </c>
      <c r="H18" s="100"/>
      <c r="I18" s="100"/>
      <c r="J18" s="100"/>
      <c r="K18" s="100"/>
      <c r="L18" s="100"/>
      <c r="M18" s="100"/>
      <c r="N18" s="100"/>
      <c r="O18" s="100"/>
      <c r="P18" s="100"/>
      <c r="Q18" s="100"/>
      <c r="R18" s="100"/>
      <c r="S18" s="100"/>
      <c r="T18" s="100"/>
      <c r="U18" s="100"/>
      <c r="V18" s="100"/>
      <c r="W18" s="100"/>
      <c r="X18" s="100"/>
      <c r="Y18" s="100"/>
      <c r="Z18" s="100"/>
    </row>
    <row r="19" spans="1:26" s="6" customFormat="1" ht="51" customHeight="1">
      <c r="A19" s="5"/>
      <c r="B19" s="106"/>
      <c r="C19" s="107"/>
      <c r="D19" s="108"/>
      <c r="E19" s="44" t="s">
        <v>94</v>
      </c>
      <c r="F19" s="12" t="s">
        <v>37</v>
      </c>
      <c r="G19" s="100" t="s">
        <v>95</v>
      </c>
      <c r="H19" s="100"/>
      <c r="I19" s="100"/>
      <c r="J19" s="100"/>
      <c r="K19" s="100"/>
      <c r="L19" s="100"/>
      <c r="M19" s="100"/>
      <c r="N19" s="100"/>
      <c r="O19" s="100"/>
      <c r="P19" s="100"/>
      <c r="Q19" s="100"/>
      <c r="R19" s="100"/>
      <c r="S19" s="100"/>
      <c r="T19" s="100"/>
      <c r="U19" s="100"/>
      <c r="V19" s="100"/>
      <c r="W19" s="100"/>
      <c r="X19" s="100"/>
      <c r="Y19" s="100"/>
      <c r="Z19" s="100"/>
    </row>
    <row r="20" spans="1:26" s="16" customFormat="1" ht="36" customHeight="1">
      <c r="A20" s="14"/>
      <c r="B20" s="84" t="s">
        <v>46</v>
      </c>
      <c r="C20" s="84"/>
      <c r="D20" s="84"/>
      <c r="E20" s="45" t="s">
        <v>47</v>
      </c>
      <c r="F20" s="15" t="s">
        <v>41</v>
      </c>
      <c r="G20" s="85"/>
      <c r="H20" s="85"/>
      <c r="I20" s="85"/>
      <c r="J20" s="85"/>
      <c r="K20" s="85"/>
      <c r="L20" s="85"/>
      <c r="M20" s="85"/>
      <c r="N20" s="85"/>
      <c r="O20" s="85"/>
      <c r="P20" s="85"/>
      <c r="Q20" s="85"/>
      <c r="R20" s="85"/>
      <c r="S20" s="85"/>
      <c r="T20" s="85"/>
      <c r="U20" s="85"/>
      <c r="V20" s="85"/>
      <c r="W20" s="85"/>
      <c r="X20" s="85"/>
      <c r="Y20" s="85"/>
      <c r="Z20" s="85"/>
    </row>
    <row r="21" spans="1:26" s="16" customFormat="1" ht="36" customHeight="1">
      <c r="A21" s="14"/>
      <c r="B21" s="84" t="s">
        <v>48</v>
      </c>
      <c r="C21" s="84"/>
      <c r="D21" s="84"/>
      <c r="E21" s="45" t="s">
        <v>27</v>
      </c>
      <c r="F21" s="15" t="s">
        <v>41</v>
      </c>
      <c r="G21" s="95"/>
      <c r="H21" s="95"/>
      <c r="I21" s="95"/>
      <c r="J21" s="95"/>
      <c r="K21" s="95"/>
      <c r="L21" s="95"/>
      <c r="M21" s="95"/>
      <c r="N21" s="95"/>
      <c r="O21" s="95"/>
      <c r="P21" s="95"/>
      <c r="Q21" s="95"/>
      <c r="R21" s="95"/>
      <c r="S21" s="95"/>
      <c r="T21" s="95"/>
      <c r="U21" s="95"/>
      <c r="V21" s="95"/>
      <c r="W21" s="95"/>
      <c r="X21" s="95"/>
      <c r="Y21" s="95"/>
      <c r="Z21" s="95"/>
    </row>
    <row r="22" spans="1:26" s="16" customFormat="1" ht="36" customHeight="1">
      <c r="A22" s="14"/>
      <c r="B22" s="84" t="s">
        <v>96</v>
      </c>
      <c r="C22" s="84"/>
      <c r="D22" s="84"/>
      <c r="E22" s="45" t="s">
        <v>97</v>
      </c>
      <c r="F22" s="15" t="s">
        <v>41</v>
      </c>
      <c r="G22" s="95"/>
      <c r="H22" s="95"/>
      <c r="I22" s="95"/>
      <c r="J22" s="95"/>
      <c r="K22" s="95"/>
      <c r="L22" s="95"/>
      <c r="M22" s="95"/>
      <c r="N22" s="95"/>
      <c r="O22" s="95"/>
      <c r="P22" s="95"/>
      <c r="Q22" s="95"/>
      <c r="R22" s="95"/>
      <c r="S22" s="95"/>
      <c r="T22" s="95"/>
      <c r="U22" s="95"/>
      <c r="V22" s="95"/>
      <c r="W22" s="95"/>
      <c r="X22" s="95"/>
      <c r="Y22" s="95"/>
      <c r="Z22" s="95"/>
    </row>
    <row r="23" spans="1:26" s="16" customFormat="1" ht="36" customHeight="1">
      <c r="A23" s="14"/>
      <c r="B23" s="84" t="s">
        <v>49</v>
      </c>
      <c r="C23" s="84"/>
      <c r="D23" s="84"/>
      <c r="E23" s="45" t="s">
        <v>50</v>
      </c>
      <c r="F23" s="15" t="s">
        <v>41</v>
      </c>
      <c r="G23" s="89" t="s">
        <v>51</v>
      </c>
      <c r="H23" s="89"/>
      <c r="I23" s="89"/>
      <c r="J23" s="89"/>
      <c r="K23" s="89"/>
      <c r="L23" s="89"/>
      <c r="M23" s="89"/>
      <c r="N23" s="89"/>
      <c r="O23" s="89"/>
      <c r="P23" s="89"/>
      <c r="Q23" s="89"/>
      <c r="R23" s="89"/>
      <c r="S23" s="89"/>
      <c r="T23" s="89"/>
      <c r="U23" s="89"/>
      <c r="V23" s="89"/>
      <c r="W23" s="89"/>
      <c r="X23" s="89"/>
      <c r="Y23" s="89"/>
      <c r="Z23" s="89"/>
    </row>
    <row r="24" spans="1:26" s="16" customFormat="1" ht="36" customHeight="1">
      <c r="A24" s="14"/>
      <c r="B24" s="84" t="s">
        <v>52</v>
      </c>
      <c r="C24" s="84"/>
      <c r="D24" s="84"/>
      <c r="E24" s="45" t="s">
        <v>53</v>
      </c>
      <c r="F24" s="15" t="s">
        <v>41</v>
      </c>
      <c r="G24" s="89"/>
      <c r="H24" s="89"/>
      <c r="I24" s="89"/>
      <c r="J24" s="89"/>
      <c r="K24" s="89"/>
      <c r="L24" s="89"/>
      <c r="M24" s="89"/>
      <c r="N24" s="89"/>
      <c r="O24" s="89"/>
      <c r="P24" s="89"/>
      <c r="Q24" s="89"/>
      <c r="R24" s="89"/>
      <c r="S24" s="89"/>
      <c r="T24" s="89"/>
      <c r="U24" s="89"/>
      <c r="V24" s="89"/>
      <c r="W24" s="89"/>
      <c r="X24" s="89"/>
      <c r="Y24" s="89"/>
      <c r="Z24" s="89"/>
    </row>
    <row r="25" spans="1:26" s="16" customFormat="1" ht="36" customHeight="1">
      <c r="A25" s="14"/>
      <c r="B25" s="84" t="s">
        <v>54</v>
      </c>
      <c r="C25" s="84"/>
      <c r="D25" s="84"/>
      <c r="E25" s="45" t="s">
        <v>55</v>
      </c>
      <c r="F25" s="15" t="s">
        <v>41</v>
      </c>
      <c r="G25" s="89"/>
      <c r="H25" s="89"/>
      <c r="I25" s="89"/>
      <c r="J25" s="89"/>
      <c r="K25" s="89"/>
      <c r="L25" s="89"/>
      <c r="M25" s="89"/>
      <c r="N25" s="89"/>
      <c r="O25" s="89"/>
      <c r="P25" s="89"/>
      <c r="Q25" s="89"/>
      <c r="R25" s="89"/>
      <c r="S25" s="89"/>
      <c r="T25" s="89"/>
      <c r="U25" s="89"/>
      <c r="V25" s="89"/>
      <c r="W25" s="89"/>
      <c r="X25" s="89"/>
      <c r="Y25" s="89"/>
      <c r="Z25" s="89"/>
    </row>
    <row r="26" spans="1:26" s="16" customFormat="1" ht="36" customHeight="1">
      <c r="A26" s="14"/>
      <c r="B26" s="84" t="s">
        <v>98</v>
      </c>
      <c r="C26" s="84"/>
      <c r="D26" s="84"/>
      <c r="E26" s="45" t="s">
        <v>99</v>
      </c>
      <c r="F26" s="15" t="s">
        <v>41</v>
      </c>
      <c r="G26" s="41"/>
      <c r="H26" s="42"/>
      <c r="I26" s="42"/>
      <c r="J26" s="42"/>
      <c r="K26" s="42"/>
      <c r="L26" s="42"/>
      <c r="M26" s="42"/>
      <c r="N26" s="42"/>
      <c r="O26" s="42"/>
      <c r="P26" s="42"/>
      <c r="Q26" s="42"/>
      <c r="R26" s="42"/>
      <c r="S26" s="42"/>
      <c r="T26" s="42"/>
      <c r="U26" s="42"/>
      <c r="V26" s="42"/>
      <c r="W26" s="42"/>
      <c r="X26" s="42"/>
      <c r="Y26" s="42"/>
      <c r="Z26" s="43"/>
    </row>
    <row r="27" spans="1:26" s="16" customFormat="1" ht="36" customHeight="1">
      <c r="A27" s="14"/>
      <c r="B27" s="109" t="s">
        <v>100</v>
      </c>
      <c r="C27" s="110"/>
      <c r="D27" s="111"/>
      <c r="E27" s="45" t="s">
        <v>97</v>
      </c>
      <c r="F27" s="15" t="s">
        <v>37</v>
      </c>
      <c r="G27" s="41"/>
      <c r="H27" s="42"/>
      <c r="I27" s="42"/>
      <c r="J27" s="42"/>
      <c r="K27" s="42"/>
      <c r="L27" s="42"/>
      <c r="M27" s="42"/>
      <c r="N27" s="42"/>
      <c r="O27" s="42"/>
      <c r="P27" s="42"/>
      <c r="Q27" s="42"/>
      <c r="R27" s="42"/>
      <c r="S27" s="42"/>
      <c r="T27" s="42"/>
      <c r="U27" s="42"/>
      <c r="V27" s="42"/>
      <c r="W27" s="42"/>
      <c r="X27" s="42"/>
      <c r="Y27" s="42"/>
      <c r="Z27" s="43"/>
    </row>
    <row r="28" spans="1:26" s="16" customFormat="1" ht="36" customHeight="1">
      <c r="A28" s="14"/>
      <c r="B28" s="109" t="s">
        <v>74</v>
      </c>
      <c r="C28" s="110"/>
      <c r="D28" s="111"/>
      <c r="E28" s="45" t="s">
        <v>75</v>
      </c>
      <c r="F28" s="15" t="s">
        <v>41</v>
      </c>
      <c r="G28" s="96" t="s">
        <v>101</v>
      </c>
      <c r="H28" s="97"/>
      <c r="I28" s="97"/>
      <c r="J28" s="97"/>
      <c r="K28" s="97"/>
      <c r="L28" s="97"/>
      <c r="M28" s="97"/>
      <c r="N28" s="97"/>
      <c r="O28" s="97"/>
      <c r="P28" s="97"/>
      <c r="Q28" s="97"/>
      <c r="R28" s="97"/>
      <c r="S28" s="97"/>
      <c r="T28" s="97"/>
      <c r="U28" s="97"/>
      <c r="V28" s="97"/>
      <c r="W28" s="97"/>
      <c r="X28" s="97"/>
      <c r="Y28" s="97"/>
      <c r="Z28" s="98"/>
    </row>
    <row r="29" spans="1:26" s="16" customFormat="1" ht="36" customHeight="1">
      <c r="A29" s="14"/>
      <c r="B29" s="84" t="s">
        <v>56</v>
      </c>
      <c r="C29" s="84"/>
      <c r="D29" s="84"/>
      <c r="E29" s="45" t="s">
        <v>19</v>
      </c>
      <c r="F29" s="15" t="s">
        <v>57</v>
      </c>
      <c r="G29" s="95"/>
      <c r="H29" s="95"/>
      <c r="I29" s="95"/>
      <c r="J29" s="95"/>
      <c r="K29" s="95"/>
      <c r="L29" s="95"/>
      <c r="M29" s="95"/>
      <c r="N29" s="95"/>
      <c r="O29" s="95"/>
      <c r="P29" s="95"/>
      <c r="Q29" s="95"/>
      <c r="R29" s="95"/>
      <c r="S29" s="95"/>
      <c r="T29" s="95"/>
      <c r="U29" s="95"/>
      <c r="V29" s="95"/>
      <c r="W29" s="95"/>
      <c r="X29" s="95"/>
      <c r="Y29" s="95"/>
      <c r="Z29" s="95"/>
    </row>
    <row r="30" spans="1:26" s="16" customFormat="1" ht="36" customHeight="1">
      <c r="A30" s="14"/>
      <c r="B30" s="84" t="s">
        <v>58</v>
      </c>
      <c r="C30" s="84"/>
      <c r="D30" s="84"/>
      <c r="E30" s="45" t="s">
        <v>59</v>
      </c>
      <c r="F30" s="15" t="s">
        <v>57</v>
      </c>
      <c r="G30" s="95"/>
      <c r="H30" s="95"/>
      <c r="I30" s="95"/>
      <c r="J30" s="95"/>
      <c r="K30" s="95"/>
      <c r="L30" s="95"/>
      <c r="M30" s="95"/>
      <c r="N30" s="95"/>
      <c r="O30" s="95"/>
      <c r="P30" s="95"/>
      <c r="Q30" s="95"/>
      <c r="R30" s="95"/>
      <c r="S30" s="95"/>
      <c r="T30" s="95"/>
      <c r="U30" s="95"/>
      <c r="V30" s="95"/>
      <c r="W30" s="95"/>
      <c r="X30" s="95"/>
      <c r="Y30" s="95"/>
      <c r="Z30" s="95"/>
    </row>
    <row r="31" spans="1:26" s="16" customFormat="1" ht="27.75" customHeight="1">
      <c r="A31" s="14"/>
      <c r="B31" s="84" t="s">
        <v>60</v>
      </c>
      <c r="C31" s="84"/>
      <c r="D31" s="84"/>
      <c r="E31" s="45" t="s">
        <v>20</v>
      </c>
      <c r="F31" s="15" t="s">
        <v>61</v>
      </c>
      <c r="G31" s="89" t="s">
        <v>62</v>
      </c>
      <c r="H31" s="89"/>
      <c r="I31" s="89"/>
      <c r="J31" s="89"/>
      <c r="K31" s="89"/>
      <c r="L31" s="89"/>
      <c r="M31" s="89"/>
      <c r="N31" s="89"/>
      <c r="O31" s="89"/>
      <c r="P31" s="89"/>
      <c r="Q31" s="89"/>
      <c r="R31" s="89"/>
      <c r="S31" s="89"/>
      <c r="T31" s="89"/>
      <c r="U31" s="89"/>
      <c r="V31" s="89"/>
      <c r="W31" s="89"/>
      <c r="X31" s="89"/>
      <c r="Y31" s="89"/>
      <c r="Z31" s="89"/>
    </row>
    <row r="32" spans="1:26" s="16" customFormat="1" ht="27.75" customHeight="1">
      <c r="A32" s="14"/>
      <c r="B32" s="84" t="s">
        <v>63</v>
      </c>
      <c r="C32" s="84"/>
      <c r="D32" s="84"/>
      <c r="E32" s="45" t="s">
        <v>64</v>
      </c>
      <c r="F32" s="15" t="s">
        <v>61</v>
      </c>
      <c r="G32" s="89"/>
      <c r="H32" s="89"/>
      <c r="I32" s="89"/>
      <c r="J32" s="89"/>
      <c r="K32" s="89"/>
      <c r="L32" s="89"/>
      <c r="M32" s="89"/>
      <c r="N32" s="89"/>
      <c r="O32" s="89"/>
      <c r="P32" s="89"/>
      <c r="Q32" s="89"/>
      <c r="R32" s="89"/>
      <c r="S32" s="89"/>
      <c r="T32" s="89"/>
      <c r="U32" s="89"/>
      <c r="V32" s="89"/>
      <c r="W32" s="89"/>
      <c r="X32" s="89"/>
      <c r="Y32" s="89"/>
      <c r="Z32" s="89"/>
    </row>
    <row r="33" spans="1:26" s="6" customFormat="1" ht="27.75" customHeight="1">
      <c r="A33" s="5"/>
      <c r="B33" s="89" t="s">
        <v>65</v>
      </c>
      <c r="C33" s="89"/>
      <c r="D33" s="89"/>
      <c r="E33" s="44" t="s">
        <v>66</v>
      </c>
      <c r="F33" s="12" t="s">
        <v>61</v>
      </c>
      <c r="G33" s="89"/>
      <c r="H33" s="89"/>
      <c r="I33" s="89"/>
      <c r="J33" s="89"/>
      <c r="K33" s="89"/>
      <c r="L33" s="89"/>
      <c r="M33" s="89"/>
      <c r="N33" s="89"/>
      <c r="O33" s="89"/>
      <c r="P33" s="89"/>
      <c r="Q33" s="89"/>
      <c r="R33" s="89"/>
      <c r="S33" s="89"/>
      <c r="T33" s="89"/>
      <c r="U33" s="89"/>
      <c r="V33" s="89"/>
      <c r="W33" s="89"/>
      <c r="X33" s="89"/>
      <c r="Y33" s="89"/>
      <c r="Z33" s="89"/>
    </row>
    <row r="34" spans="1:26" s="16" customFormat="1" ht="39" customHeight="1">
      <c r="A34" s="14"/>
      <c r="B34" s="84" t="s">
        <v>67</v>
      </c>
      <c r="C34" s="84"/>
      <c r="D34" s="84"/>
      <c r="E34" s="45" t="s">
        <v>68</v>
      </c>
      <c r="F34" s="15" t="s">
        <v>61</v>
      </c>
      <c r="G34" s="89"/>
      <c r="H34" s="89"/>
      <c r="I34" s="89"/>
      <c r="J34" s="89"/>
      <c r="K34" s="89"/>
      <c r="L34" s="89"/>
      <c r="M34" s="89"/>
      <c r="N34" s="89"/>
      <c r="O34" s="89"/>
      <c r="P34" s="89"/>
      <c r="Q34" s="89"/>
      <c r="R34" s="89"/>
      <c r="S34" s="89"/>
      <c r="T34" s="89"/>
      <c r="U34" s="89"/>
      <c r="V34" s="89"/>
      <c r="W34" s="89"/>
      <c r="X34" s="89"/>
      <c r="Y34" s="89"/>
      <c r="Z34" s="89"/>
    </row>
    <row r="35" spans="1:26" s="16" customFormat="1" ht="27.75" customHeight="1">
      <c r="A35" s="14"/>
      <c r="B35" s="84" t="s">
        <v>69</v>
      </c>
      <c r="C35" s="84"/>
      <c r="D35" s="84"/>
      <c r="E35" s="45" t="s">
        <v>70</v>
      </c>
      <c r="F35" s="15" t="s">
        <v>61</v>
      </c>
      <c r="G35" s="89"/>
      <c r="H35" s="89"/>
      <c r="I35" s="89"/>
      <c r="J35" s="89"/>
      <c r="K35" s="89"/>
      <c r="L35" s="89"/>
      <c r="M35" s="89"/>
      <c r="N35" s="89"/>
      <c r="O35" s="89"/>
      <c r="P35" s="89"/>
      <c r="Q35" s="89"/>
      <c r="R35" s="89"/>
      <c r="S35" s="89"/>
      <c r="T35" s="89"/>
      <c r="U35" s="89"/>
      <c r="V35" s="89"/>
      <c r="W35" s="89"/>
      <c r="X35" s="89"/>
      <c r="Y35" s="89"/>
      <c r="Z35" s="89"/>
    </row>
    <row r="36" spans="1:26" s="16" customFormat="1" ht="33.75" customHeight="1">
      <c r="A36" s="14"/>
      <c r="B36" s="84" t="s">
        <v>71</v>
      </c>
      <c r="C36" s="84"/>
      <c r="D36" s="84"/>
      <c r="E36" s="45" t="s">
        <v>72</v>
      </c>
      <c r="F36" s="15" t="s">
        <v>61</v>
      </c>
      <c r="G36" s="89"/>
      <c r="H36" s="89"/>
      <c r="I36" s="89"/>
      <c r="J36" s="89"/>
      <c r="K36" s="89"/>
      <c r="L36" s="89"/>
      <c r="M36" s="89"/>
      <c r="N36" s="89"/>
      <c r="O36" s="89"/>
      <c r="P36" s="89"/>
      <c r="Q36" s="89"/>
      <c r="R36" s="89"/>
      <c r="S36" s="89"/>
      <c r="T36" s="89"/>
      <c r="U36" s="89"/>
      <c r="V36" s="89"/>
      <c r="W36" s="89"/>
      <c r="X36" s="89"/>
      <c r="Y36" s="89"/>
      <c r="Z36" s="89"/>
    </row>
    <row r="37" spans="1:26" s="6" customFormat="1" ht="36" customHeight="1">
      <c r="A37" s="5"/>
      <c r="B37" s="99" t="s">
        <v>13</v>
      </c>
      <c r="C37" s="99"/>
      <c r="D37" s="99"/>
      <c r="E37" s="44"/>
      <c r="F37" s="12" t="s">
        <v>73</v>
      </c>
      <c r="G37" s="100" t="s">
        <v>102</v>
      </c>
      <c r="H37" s="100"/>
      <c r="I37" s="100"/>
      <c r="J37" s="100"/>
      <c r="K37" s="100"/>
      <c r="L37" s="100"/>
      <c r="M37" s="100"/>
      <c r="N37" s="100"/>
      <c r="O37" s="100"/>
      <c r="P37" s="100"/>
      <c r="Q37" s="100"/>
      <c r="R37" s="100"/>
      <c r="S37" s="100"/>
      <c r="T37" s="100"/>
      <c r="U37" s="100"/>
      <c r="V37" s="100"/>
      <c r="W37" s="100"/>
      <c r="X37" s="100"/>
      <c r="Y37" s="100"/>
      <c r="Z37" s="100"/>
    </row>
    <row r="38" spans="1:3" s="6" customFormat="1" ht="16.5">
      <c r="A38" s="5"/>
      <c r="C38" s="8"/>
    </row>
  </sheetData>
  <sheetProtection/>
  <mergeCells count="45">
    <mergeCell ref="B37:D37"/>
    <mergeCell ref="G37:Z37"/>
    <mergeCell ref="B31:D31"/>
    <mergeCell ref="G31:Z36"/>
    <mergeCell ref="B32:D32"/>
    <mergeCell ref="B33:D33"/>
    <mergeCell ref="B34:D34"/>
    <mergeCell ref="B35:D35"/>
    <mergeCell ref="B36:D36"/>
    <mergeCell ref="B28:D28"/>
    <mergeCell ref="G28:Z28"/>
    <mergeCell ref="B29:D29"/>
    <mergeCell ref="G29:Z29"/>
    <mergeCell ref="B30:D30"/>
    <mergeCell ref="G30:Z30"/>
    <mergeCell ref="B16:D19"/>
    <mergeCell ref="G16:Z16"/>
    <mergeCell ref="G17:Z17"/>
    <mergeCell ref="G21:Z21"/>
    <mergeCell ref="G22:Z22"/>
    <mergeCell ref="G23:Z25"/>
    <mergeCell ref="B24:D24"/>
    <mergeCell ref="B25:D25"/>
    <mergeCell ref="G18:Z18"/>
    <mergeCell ref="B26:D26"/>
    <mergeCell ref="B27:D27"/>
    <mergeCell ref="G19:Z19"/>
    <mergeCell ref="B20:D20"/>
    <mergeCell ref="G20:Z20"/>
    <mergeCell ref="B21:D21"/>
    <mergeCell ref="B22:D22"/>
    <mergeCell ref="B23:D23"/>
    <mergeCell ref="B11:D11"/>
    <mergeCell ref="B12:D12"/>
    <mergeCell ref="B14:D14"/>
    <mergeCell ref="B15:D15"/>
    <mergeCell ref="F9:Z9"/>
    <mergeCell ref="G10:Z10"/>
    <mergeCell ref="B13:D13"/>
    <mergeCell ref="B9:D9"/>
    <mergeCell ref="B10:D10"/>
    <mergeCell ref="B5:Z5"/>
    <mergeCell ref="G11:Z11"/>
    <mergeCell ref="G12:Z12"/>
    <mergeCell ref="G13:Z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Giang Truong</cp:lastModifiedBy>
  <cp:lastPrinted>2021-08-18T03:11:56Z</cp:lastPrinted>
  <dcterms:created xsi:type="dcterms:W3CDTF">2021-08-18T02:02:54Z</dcterms:created>
  <dcterms:modified xsi:type="dcterms:W3CDTF">2023-12-09T08:34:39Z</dcterms:modified>
  <cp:category/>
  <cp:version/>
  <cp:contentType/>
  <cp:contentStatus/>
</cp:coreProperties>
</file>